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033" documentId="120_S{2AC9BD13-BADA-5192-A53E-5A8FF88502F6}" xr6:coauthVersionLast="47" xr6:coauthVersionMax="47" xr10:uidLastSave="{FC26E674-3DD7-44A0-AC02-5A9EA81EDC7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8" i="4"/>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G7" i="5"/>
  <c r="G8" i="5"/>
  <c r="G9" i="5"/>
  <c r="G10" i="5"/>
  <c r="G11" i="5"/>
  <c r="G12" i="5"/>
  <c r="G13" i="5"/>
  <c r="G14" i="5"/>
  <c r="G15" i="5"/>
  <c r="G16" i="5"/>
  <c r="G17" i="5"/>
  <c r="G18" i="5"/>
  <c r="B5" i="2"/>
  <c r="G5" i="2"/>
  <c r="I5" i="2"/>
  <c r="J5" i="2"/>
  <c r="L5"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J95" i="2"/>
  <c r="J96" i="2"/>
  <c r="J97" i="2"/>
  <c r="J98" i="2"/>
  <c r="J99" i="2"/>
  <c r="J100" i="2"/>
  <c r="J101" i="2"/>
  <c r="J102" i="2"/>
  <c r="J103" i="2"/>
  <c r="J104" i="2"/>
  <c r="J105" i="2"/>
  <c r="J106" i="2"/>
  <c r="J107" i="2"/>
  <c r="J108" i="2"/>
  <c r="J109" i="2"/>
  <c r="J110" i="2"/>
  <c r="J111" i="2"/>
  <c r="J112" i="2"/>
  <c r="J113" i="2"/>
  <c r="I95" i="2"/>
  <c r="I96" i="2"/>
  <c r="I97" i="2"/>
  <c r="I98" i="2"/>
  <c r="I99" i="2"/>
  <c r="I100" i="2"/>
  <c r="I101" i="2"/>
  <c r="I102" i="2"/>
  <c r="I103" i="2"/>
  <c r="I104" i="2"/>
  <c r="I105" i="2"/>
  <c r="I106" i="2"/>
  <c r="I107" i="2"/>
  <c r="I108" i="2"/>
  <c r="I109" i="2"/>
  <c r="I110" i="2"/>
  <c r="I111" i="2"/>
  <c r="I112" i="2"/>
  <c r="I113" i="2"/>
  <c r="G95" i="2"/>
  <c r="G96" i="2"/>
  <c r="G97" i="2"/>
  <c r="G98" i="2"/>
  <c r="G99" i="2"/>
  <c r="G100" i="2"/>
  <c r="G101" i="2"/>
  <c r="G102" i="2"/>
  <c r="G103" i="2"/>
  <c r="G104" i="2"/>
  <c r="G105" i="2"/>
  <c r="G106" i="2"/>
  <c r="G107" i="2"/>
  <c r="G108" i="2"/>
  <c r="G109" i="2"/>
  <c r="G110" i="2"/>
  <c r="G111" i="2"/>
  <c r="G112" i="2"/>
  <c r="G113" i="2"/>
  <c r="B95" i="2"/>
  <c r="B96" i="2"/>
  <c r="B97" i="2"/>
  <c r="B98" i="2"/>
  <c r="B99" i="2"/>
  <c r="B100" i="2"/>
  <c r="B101" i="2"/>
  <c r="B102" i="2"/>
  <c r="B103" i="2"/>
  <c r="B104" i="2"/>
  <c r="B105" i="2"/>
  <c r="B106" i="2"/>
  <c r="B107" i="2"/>
  <c r="B108" i="2"/>
  <c r="B109" i="2"/>
  <c r="B110" i="2"/>
  <c r="B111" i="2"/>
  <c r="B112" i="2"/>
  <c r="B11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G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<sst xmlns="http://schemas.openxmlformats.org/spreadsheetml/2006/main" count="181553" uniqueCount="39153">
  <si>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</si>
  <si>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</si>
  <si>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</si>
  <si>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</si>
  <si>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</si>
  <si>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</si>
  <si>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</si>
  <si>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</si>
  <si>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</si>
  <si>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</si>
  <si>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</si>
  <si>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</si>
  <si>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</si>
  <si>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</si>
  <si>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</si>
  <si>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</si>
  <si>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</si>
  <si>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</si>
  <si>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</si>
  <si>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</si>
  <si>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</si>
  <si>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</si>
  <si>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</si>
  <si>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</si>
  <si>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</si>
  <si>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</si>
  <si>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</si>
  <si>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</si>
  <si>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</si>
  <si>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</si>
  <si>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</si>
  <si>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</si>
  <si>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</si>
  <si>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</si>
  <si>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</si>
  <si>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</si>
  <si>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</si>
  <si>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</si>
  <si>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</si>
  <si>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</si>
  <si>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</si>
  <si>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</si>
  <si>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</si>
  <si>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</si>
  <si>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</si>
  <si>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</si>
  <si>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</si>
  <si>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</si>
  <si>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</si>
  <si>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</si>
  <si>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</si>
  <si>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</si>
  <si>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</si>
  <si>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</si>
  <si>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</si>
  <si>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</si>
  <si>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</si>
  <si>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</si>
  <si>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</si>
  <si>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</si>
  <si>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</si>
  <si>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</si>
  <si>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</si>
  <si>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</si>
  <si>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</si>
  <si>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</si>
  <si>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</si>
  <si>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</si>
  <si>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</si>
  <si>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</si>
  <si>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</si>
  <si>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</si>
  <si>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</si>
  <si>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</si>
  <si>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</si>
  <si>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</si>
  <si>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</si>
  <si>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</si>
  <si>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</si>
  <si>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</si>
  <si>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</si>
  <si>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</si>
  <si>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</si>
  <si>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</si>
  <si>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</si>
  <si>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</si>
  <si>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</si>
  <si>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</si>
  <si>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</si>
  <si>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</si>
  <si>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</si>
  <si>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</si>
  <si>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</si>
  <si>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</si>
  <si>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</si>
  <si>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</si>
  <si>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</si>
  <si>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</si>
  <si>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</si>
  <si>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</si>
  <si>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</si>
  <si>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</si>
  <si>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</si>
  <si>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</si>
  <si>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</si>
  <si>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</si>
  <si>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</si>
  <si>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</si>
  <si>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</si>
  <si>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</si>
  <si>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</si>
  <si>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</si>
  <si>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</si>
  <si>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</si>
  <si>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</si>
  <si>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</si>
  <si>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</si>
  <si>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</si>
  <si>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</si>
  <si>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</si>
  <si>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</si>
  <si>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</si>
  <si>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</si>
  <si>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</si>
  <si>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</si>
  <si>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</si>
  <si>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</si>
  <si>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</si>
  <si>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</si>
  <si>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</si>
  <si>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</si>
  <si>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</si>
  <si>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</si>
  <si>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</si>
  <si>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</si>
  <si>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</si>
  <si>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</si>
  <si>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</si>
  <si>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</si>
  <si>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</si>
  <si>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</si>
  <si>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</si>
  <si>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</si>
  <si>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</si>
  <si>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</si>
  <si>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</si>
  <si>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</si>
  <si>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</si>
  <si>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</si>
  <si>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</si>
  <si>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</si>
  <si>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</si>
  <si>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</si>
  <si>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</si>
  <si>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</si>
  <si>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</si>
  <si>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</si>
  <si>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</si>
  <si>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</si>
  <si>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</si>
  <si>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</si>
  <si>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</si>
  <si>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</si>
  <si>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</si>
  <si>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</si>
  <si>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</si>
  <si>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</si>
  <si>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</si>
  <si>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</si>
  <si>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</si>
  <si>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</si>
  <si>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</si>
  <si>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</si>
  <si>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</si>
  <si>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</si>
  <si>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</si>
  <si>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</si>
  <si>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</si>
  <si>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</si>
  <si>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</si>
  <si>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</si>
  <si>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</si>
  <si>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</si>
  <si>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</si>
  <si>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</si>
  <si>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</si>
  <si>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</si>
  <si>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</si>
  <si>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</si>
  <si>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</si>
  <si>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</si>
  <si>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</si>
  <si>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</si>
  <si>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</si>
  <si>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</si>
  <si>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</si>
  <si>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</si>
  <si>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</si>
  <si>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</si>
  <si>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</si>
  <si>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</si>
  <si>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</si>
  <si>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</si>
  <si>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</si>
  <si>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</si>
  <si>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</si>
  <si>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</si>
  <si>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</si>
  <si>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</si>
  <si>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</si>
  <si>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</si>
  <si>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</si>
  <si>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</si>
  <si>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</si>
  <si>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</si>
  <si>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</si>
  <si>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</si>
  <si>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</si>
  <si>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</si>
  <si>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</si>
  <si>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</si>
  <si>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</si>
  <si>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</si>
  <si>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</si>
  <si>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</si>
  <si>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</si>
  <si>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</si>
  <si>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</si>
  <si>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</si>
  <si>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</si>
  <si>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</si>
  <si>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</si>
  <si>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</si>
  <si>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</si>
  <si>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</si>
  <si>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</si>
  <si>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</si>
  <si>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</si>
  <si>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</si>
  <si>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</si>
  <si>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</si>
  <si>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</si>
  <si>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</si>
  <si>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</si>
  <si>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</si>
  <si>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</si>
  <si>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</si>
  <si>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</si>
  <si>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</si>
  <si>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</si>
  <si>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</si>
  <si>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</si>
  <si>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</si>
  <si>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</si>
  <si>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</si>
  <si>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</si>
  <si>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</si>
  <si>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</si>
  <si>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</si>
  <si>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</si>
  <si>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</si>
  <si>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</si>
  <si>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</si>
  <si>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</si>
  <si>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</si>
  <si>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</si>
  <si>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</si>
  <si>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</si>
  <si>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</si>
  <si>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</si>
  <si>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</si>
  <si>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</si>
  <si>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</si>
  <si>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</si>
  <si>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</si>
  <si>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</si>
  <si>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</si>
  <si>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</si>
  <si>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</si>
  <si>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</si>
  <si>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</si>
  <si>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</si>
  <si>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</si>
  <si>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</si>
  <si>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</si>
  <si>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</si>
  <si>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</si>
  <si>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</si>
  <si>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</si>
  <si>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</si>
  <si>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</si>
  <si>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</si>
  <si>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</si>
  <si>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</si>
  <si>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</si>
  <si>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</si>
  <si>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</si>
  <si>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</si>
  <si>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</si>
  <si>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</si>
  <si>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</si>
  <si>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</si>
  <si>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</si>
  <si>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</si>
  <si>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</si>
  <si>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</si>
  <si>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</si>
  <si>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</si>
  <si>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</si>
  <si>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</si>
  <si>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</si>
  <si>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</si>
  <si>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</si>
  <si>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</si>
  <si>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</si>
  <si>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</si>
  <si>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</si>
  <si>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</si>
  <si>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</si>
  <si>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</si>
  <si>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</si>
  <si>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</si>
  <si>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</si>
  <si>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</si>
  <si>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</si>
  <si>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</si>
  <si>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</si>
  <si>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</si>
  <si>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</si>
  <si>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</si>
  <si>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</si>
  <si>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</si>
  <si>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</si>
  <si>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</si>
  <si>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</si>
  <si>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</si>
  <si>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</si>
  <si>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</si>
  <si>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</si>
  <si>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</si>
  <si>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</si>
  <si>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</si>
  <si>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</si>
  <si>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</si>
  <si>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</si>
  <si>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</si>
  <si>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</si>
  <si>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</si>
  <si>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</si>
  <si>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</si>
  <si>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</si>
  <si>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</si>
  <si>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</si>
  <si>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</si>
  <si>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</si>
  <si>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</si>
  <si>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</si>
  <si>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</si>
  <si>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</si>
  <si>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</si>
  <si>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</si>
  <si>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</si>
  <si>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</si>
  <si>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</si>
  <si>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</si>
  <si>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</si>
  <si>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</si>
  <si>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</si>
  <si>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</si>
  <si>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</si>
  <si>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</si>
  <si>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</si>
  <si>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</si>
  <si>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</si>
  <si>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</si>
  <si>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</si>
  <si>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</si>
  <si>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</si>
  <si>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</si>
  <si>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</si>
  <si>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</si>
  <si>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</si>
  <si>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</si>
  <si>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</si>
  <si>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</si>
  <si>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</si>
  <si>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</si>
  <si>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</si>
  <si>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</si>
  <si>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</si>
  <si>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</si>
  <si>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</si>
  <si>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</si>
  <si>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</si>
  <si>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</si>
  <si>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</si>
  <si>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</si>
  <si>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</si>
  <si>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</si>
  <si>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</si>
  <si>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</si>
  <si>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</si>
  <si>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</si>
  <si>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</si>
  <si>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</si>
  <si>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</si>
  <si>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</si>
  <si>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</si>
  <si>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</si>
  <si>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</si>
  <si>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</si>
  <si>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</si>
  <si>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</si>
  <si>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</si>
  <si>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</si>
  <si>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</si>
  <si>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</si>
  <si>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</si>
  <si>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</si>
  <si>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</si>
  <si>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</si>
  <si>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</si>
  <si>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</si>
  <si>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</si>
  <si>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</si>
  <si>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</si>
  <si>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</si>
  <si>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</si>
  <si>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</si>
  <si>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</si>
  <si>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</si>
  <si>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</si>
  <si>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</si>
  <si>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</si>
  <si>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</si>
  <si>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</si>
  <si>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</si>
  <si>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</si>
  <si>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</si>
  <si>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</si>
  <si>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</si>
  <si>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</si>
  <si>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</si>
  <si>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</si>
  <si>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</si>
  <si>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</si>
  <si>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</si>
  <si>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</si>
  <si>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</si>
  <si>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</si>
  <si>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</si>
  <si>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</si>
  <si>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</si>
  <si>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</si>
  <si>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</si>
  <si>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</si>
  <si>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</si>
  <si>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</si>
  <si>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</si>
  <si>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</si>
  <si>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</si>
  <si>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</si>
  <si>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</si>
  <si>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</si>
  <si>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</si>
  <si>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</si>
  <si>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</si>
  <si>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</si>
  <si>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</si>
  <si>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</si>
  <si>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</si>
  <si>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</si>
  <si>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</si>
  <si>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</si>
  <si>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</si>
  <si>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</si>
  <si>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</si>
  <si>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</si>
  <si>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</si>
  <si>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</si>
  <si>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</si>
  <si>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</si>
  <si>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</si>
  <si>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</si>
  <si>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</si>
  <si>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</si>
  <si>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</si>
  <si>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</si>
  <si>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</si>
  <si>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</si>
  <si>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</si>
  <si>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</si>
  <si>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</si>
  <si>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</si>
  <si>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</si>
  <si>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</si>
  <si>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</si>
  <si>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</si>
  <si>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</si>
  <si>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</si>
  <si>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</si>
  <si>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</si>
  <si>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</si>
  <si>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</si>
  <si>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</si>
  <si>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</si>
  <si>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</si>
  <si>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</si>
  <si>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</si>
  <si>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</si>
  <si>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</si>
  <si>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</si>
  <si>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</si>
  <si>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</si>
  <si>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</si>
  <si>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</si>
  <si>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</si>
  <si>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</si>
  <si>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</si>
  <si>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</si>
  <si>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</si>
  <si>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</si>
  <si>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</si>
  <si>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</si>
  <si>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</si>
  <si>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</si>
  <si>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</si>
  <si>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</si>
  <si>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</si>
  <si>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</si>
  <si>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</si>
  <si>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</si>
  <si>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</si>
  <si>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</si>
  <si>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</si>
  <si>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</si>
  <si>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</si>
  <si>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</si>
  <si>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</si>
  <si>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</si>
  <si>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</si>
  <si>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</si>
  <si>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</si>
  <si>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</si>
  <si>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</si>
  <si>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</si>
  <si>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</si>
  <si>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</si>
  <si>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</si>
  <si>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</si>
  <si>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</si>
  <si>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</si>
  <si>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</si>
  <si>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</si>
  <si>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</si>
  <si>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</si>
  <si>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</si>
  <si>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</si>
  <si>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</si>
  <si>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</si>
  <si>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</si>
  <si>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</si>
  <si>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</si>
  <si>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</si>
  <si>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</si>
  <si>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</si>
  <si>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</si>
  <si>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</si>
  <si>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</si>
  <si>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</si>
  <si>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</si>
  <si>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</si>
  <si>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</si>
  <si>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</si>
  <si>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</si>
  <si>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</si>
  <si>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</si>
  <si>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</si>
  <si>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</si>
  <si>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</si>
  <si>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</si>
  <si>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</si>
  <si>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</si>
  <si>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</si>
  <si>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</si>
  <si>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</si>
  <si>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</si>
  <si>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</si>
  <si>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</si>
  <si>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</si>
  <si>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</si>
  <si>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</si>
  <si>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</si>
  <si>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</si>
  <si>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</si>
  <si>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</si>
  <si>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</si>
  <si>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</si>
  <si>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</si>
  <si>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</si>
  <si>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</si>
  <si>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</si>
  <si>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</si>
  <si>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</si>
  <si>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</si>
  <si>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</si>
  <si>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</si>
  <si>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</si>
  <si>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</si>
  <si>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</si>
  <si>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</si>
  <si>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</si>
  <si>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</si>
  <si>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</si>
  <si>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</si>
  <si>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</si>
  <si>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</si>
  <si>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</si>
  <si>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</si>
  <si>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</si>
  <si>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</si>
  <si>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</si>
  <si>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</si>
  <si>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</si>
  <si>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</si>
  <si>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</si>
  <si>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</si>
  <si>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</si>
  <si>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</si>
  <si>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</si>
  <si>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</si>
  <si>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</si>
  <si>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</si>
  <si>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</si>
  <si>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</si>
  <si>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</si>
  <si>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</si>
  <si>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</si>
  <si>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</si>
  <si>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</si>
  <si>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</si>
  <si>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</si>
  <si>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</si>
  <si>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</si>
  <si>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</si>
  <si>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</si>
  <si>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</si>
  <si>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</si>
  <si>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</si>
  <si>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</si>
  <si>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</si>
  <si>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</si>
  <si>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</si>
  <si>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</si>
  <si>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</si>
  <si>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</si>
  <si>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</si>
  <si>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</si>
  <si>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</si>
  <si>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</si>
  <si>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</si>
  <si>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</si>
  <si>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</si>
  <si>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</si>
  <si>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</si>
  <si>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</si>
  <si>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</si>
  <si>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</si>
  <si>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</si>
  <si>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</si>
  <si>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</si>
  <si>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</si>
  <si>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</si>
  <si>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</si>
  <si>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</si>
  <si>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</si>
  <si>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</si>
  <si>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</si>
  <si>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</si>
  <si>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</si>
  <si>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</si>
  <si>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</si>
  <si>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</si>
  <si>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</si>
  <si>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</si>
  <si>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</si>
  <si>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</si>
  <si>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</si>
  <si>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</si>
  <si>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</si>
  <si>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</si>
  <si>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</si>
  <si>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</si>
  <si>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</si>
  <si>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</si>
  <si>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</si>
  <si>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</si>
  <si>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</si>
  <si>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</si>
  <si>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</si>
  <si>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</si>
  <si>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</si>
  <si>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</si>
  <si>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</si>
  <si>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</si>
  <si>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</si>
  <si>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</si>
  <si>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</si>
  <si>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</si>
  <si>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</si>
  <si>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</si>
  <si>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</si>
  <si>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</si>
  <si>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</si>
  <si>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</si>
  <si>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</si>
  <si>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</si>
  <si>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</si>
  <si>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</si>
  <si>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</si>
  <si>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</si>
  <si>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</si>
  <si>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</si>
  <si>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</si>
  <si>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</si>
  <si>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</si>
  <si>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</si>
  <si>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</si>
  <si>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</si>
  <si>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</si>
  <si>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</si>
  <si>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</si>
  <si>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</si>
  <si>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</si>
  <si>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</si>
  <si>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</si>
  <si>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</si>
  <si>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</si>
  <si>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</si>
  <si>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</si>
  <si>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</si>
  <si>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</si>
  <si>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</si>
  <si>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</si>
  <si>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</si>
  <si>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</si>
  <si>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</si>
  <si>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</si>
  <si>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</si>
  <si>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</si>
  <si>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</si>
  <si>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</si>
  <si>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</si>
  <si>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</si>
  <si>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</si>
  <si>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</si>
  <si>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</si>
  <si>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</si>
  <si>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</si>
  <si>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</si>
  <si>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</si>
  <si>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</si>
  <si>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</si>
  <si>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</si>
  <si>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</si>
  <si>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</si>
  <si>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</si>
  <si>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</si>
  <si>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</si>
  <si>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</si>
  <si>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</si>
  <si>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</si>
  <si>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</si>
  <si>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</si>
  <si>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</si>
  <si>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</si>
  <si>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</si>
  <si>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</si>
  <si>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</si>
  <si>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</si>
  <si>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</si>
  <si>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</si>
  <si>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</si>
  <si>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</si>
  <si>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</si>
  <si>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</si>
  <si>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</si>
  <si>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</si>
  <si>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</si>
  <si>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</si>
  <si>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</si>
  <si>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</si>
  <si>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</si>
  <si>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</si>
  <si>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</si>
  <si>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</si>
  <si>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</si>
  <si>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</si>
  <si>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</si>
  <si>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</si>
  <si>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</si>
  <si>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</si>
  <si>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</si>
  <si>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</si>
  <si>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</si>
  <si>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</si>
  <si>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</si>
  <si>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</si>
  <si>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</si>
  <si>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</si>
  <si>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</si>
  <si>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</si>
  <si>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</si>
  <si>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</si>
  <si>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</si>
  <si>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</si>
  <si>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</si>
  <si>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</si>
  <si>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</si>
  <si>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</si>
  <si>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</si>
  <si>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</si>
  <si>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</si>
  <si>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</si>
  <si>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</si>
  <si>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</si>
  <si>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</si>
  <si>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</si>
  <si>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</si>
  <si>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</si>
  <si>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</si>
  <si>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</si>
  <si>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</si>
  <si>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</si>
  <si>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</si>
  <si>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</si>
  <si>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</si>
  <si>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</si>
  <si>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</si>
  <si>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</si>
  <si>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</si>
  <si>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</si>
  <si>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</si>
  <si>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</si>
  <si>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</si>
  <si>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</si>
  <si>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</si>
  <si>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</si>
  <si>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</si>
  <si>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</si>
  <si>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</si>
  <si>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</si>
  <si>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</si>
  <si>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</si>
  <si>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</si>
  <si>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</si>
  <si>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</si>
  <si>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</si>
  <si>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</si>
  <si>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</si>
  <si>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</si>
  <si>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</si>
  <si>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</si>
  <si>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</si>
  <si>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</si>
  <si>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</si>
  <si>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</si>
  <si>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</si>
  <si>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</si>
  <si>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</si>
  <si>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</si>
  <si>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</si>
  <si>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</si>
  <si>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</si>
  <si>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</si>
  <si>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</si>
  <si>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</si>
  <si>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</si>
  <si>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</si>
  <si>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</si>
  <si>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</si>
  <si>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</si>
  <si>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</si>
  <si>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</si>
  <si>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</si>
  <si>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</si>
  <si>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</si>
  <si>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</si>
  <si>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</si>
  <si>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</si>
  <si>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</si>
  <si>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</si>
  <si>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</si>
  <si>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</si>
  <si>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</si>
  <si>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</si>
  <si>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</si>
  <si>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</si>
  <si>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</si>
  <si>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</si>
  <si>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</si>
  <si>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</si>
  <si>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</si>
  <si>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</si>
  <si>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</si>
  <si>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</si>
  <si>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</si>
  <si>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</si>
  <si>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</si>
  <si>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</si>
  <si>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</si>
  <si>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</si>
  <si>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</si>
  <si>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</si>
  <si>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</si>
  <si>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</si>
  <si>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</si>
  <si>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</si>
  <si>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</si>
  <si>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</si>
  <si>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</si>
  <si>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</si>
  <si>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</si>
  <si>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</si>
  <si>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</si>
  <si>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</si>
  <si>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</si>
  <si>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</si>
  <si>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</si>
  <si>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</si>
  <si>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</si>
  <si>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</si>
  <si>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</si>
  <si>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</si>
  <si>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</si>
  <si>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</si>
  <si>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</si>
  <si>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</si>
  <si>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</si>
  <si>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</si>
  <si>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</si>
  <si>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</si>
  <si>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</si>
  <si>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</si>
  <si>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</si>
  <si>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</si>
  <si>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</si>
  <si>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</si>
  <si>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</si>
  <si>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</si>
  <si>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</si>
  <si>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</si>
  <si>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</si>
  <si>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</si>
  <si>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</si>
  <si>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</si>
  <si>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</si>
  <si>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</si>
  <si>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</si>
  <si>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</si>
  <si>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</si>
  <si>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</si>
  <si>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</si>
  <si>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</si>
  <si>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</si>
  <si>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</si>
  <si>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</si>
  <si>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</si>
  <si>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</si>
  <si>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</si>
  <si>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</si>
  <si>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</si>
  <si>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</si>
  <si>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</si>
  <si>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</si>
  <si>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</si>
  <si>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</si>
  <si>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</si>
  <si>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</si>
  <si>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</si>
  <si>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</si>
  <si>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</si>
  <si>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</si>
  <si>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</si>
  <si>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</si>
  <si>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</si>
  <si>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</si>
  <si>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</si>
  <si>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</si>
  <si>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</si>
  <si>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</si>
  <si>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</si>
  <si>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</si>
  <si>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</si>
  <si>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</si>
  <si>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</si>
  <si>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</si>
  <si>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</si>
  <si>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</si>
  <si>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</si>
  <si>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</si>
  <si>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</si>
  <si>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</si>
  <si>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</si>
  <si>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</si>
  <si>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</si>
  <si>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</si>
  <si>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</si>
  <si>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</si>
  <si>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</si>
  <si>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</si>
  <si>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</si>
  <si>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</si>
  <si>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</si>
  <si>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</si>
  <si>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</si>
  <si>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</si>
  <si>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</si>
  <si>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</si>
  <si>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</si>
  <si>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</si>
  <si>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</si>
  <si>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</si>
  <si>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</si>
  <si>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</si>
  <si>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</si>
  <si>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</si>
  <si>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</si>
  <si>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</si>
  <si>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</si>
  <si>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</si>
  <si>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</si>
  <si>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</si>
  <si>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</si>
  <si>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</si>
  <si>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</si>
  <si>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</si>
  <si>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</si>
  <si>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</si>
  <si>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</si>
  <si>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</si>
  <si>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</si>
  <si>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</si>
  <si>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</si>
  <si>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</si>
  <si>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</si>
  <si>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</si>
  <si>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</si>
  <si>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</si>
  <si>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</si>
  <si>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</si>
  <si>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</si>
  <si>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</si>
  <si>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</si>
  <si>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</si>
  <si>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</si>
  <si>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</si>
  <si>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</si>
  <si>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</si>
  <si>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</si>
  <si>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</si>
  <si>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</si>
  <si>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</si>
  <si>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</si>
  <si>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</si>
  <si>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</si>
  <si>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</si>
  <si>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</si>
  <si>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</si>
  <si>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</si>
  <si>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</si>
  <si>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</si>
  <si>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</si>
  <si>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</si>
  <si>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</si>
  <si>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</si>
  <si>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</si>
  <si>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</si>
  <si>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</si>
  <si>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</si>
  <si>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</si>
  <si>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</si>
  <si>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</si>
  <si>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</si>
  <si>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</si>
  <si>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</si>
  <si>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</si>
  <si>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</si>
  <si>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</si>
  <si>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</si>
  <si>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</si>
  <si>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</si>
  <si>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</si>
  <si>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</si>
  <si>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</si>
  <si>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</si>
  <si>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</si>
  <si>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</si>
  <si>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</si>
  <si>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</si>
  <si>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</si>
  <si>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</si>
  <si>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</si>
  <si>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</si>
  <si>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</si>
  <si>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</si>
  <si>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</si>
  <si>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</si>
  <si>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</si>
  <si>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</si>
  <si>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</si>
  <si>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</si>
  <si>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</si>
  <si>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</si>
  <si>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</si>
  <si>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</si>
  <si>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</si>
  <si>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</si>
  <si>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</si>
  <si>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</si>
  <si>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</si>
  <si>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</si>
  <si>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</si>
  <si>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</si>
  <si>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</si>
  <si>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</si>
  <si>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</si>
  <si>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</si>
  <si>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</si>
  <si>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</si>
  <si>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</si>
  <si>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</si>
  <si>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</si>
  <si>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</si>
  <si>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</si>
  <si>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</si>
  <si>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</si>
  <si>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</si>
  <si>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</si>
  <si>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</si>
  <si>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</si>
  <si>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</si>
  <si>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</si>
  <si>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</si>
  <si>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</si>
  <si>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</si>
  <si>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</si>
  <si>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</si>
  <si>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</si>
  <si>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</si>
  <si>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</si>
  <si>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</si>
  <si>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</si>
  <si>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</si>
  <si>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</si>
  <si>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</si>
  <si>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</si>
  <si>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</si>
  <si>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</si>
  <si>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</si>
  <si>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</si>
  <si>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</si>
  <si>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</si>
  <si>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</si>
  <si>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</si>
  <si>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</si>
  <si>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</si>
  <si>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</si>
  <si>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</si>
  <si>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</si>
  <si>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</si>
  <si>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</si>
  <si>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</si>
  <si>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</si>
  <si>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</si>
  <si>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</si>
  <si>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</si>
  <si>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</si>
  <si>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</si>
  <si>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</si>
  <si>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</si>
  <si>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</si>
  <si>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</si>
  <si>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</si>
  <si>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</si>
  <si>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</si>
  <si>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</si>
  <si>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</si>
  <si>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</si>
  <si>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</si>
  <si>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</si>
  <si>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</si>
  <si>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</si>
  <si>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</si>
  <si>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</si>
  <si>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</si>
  <si>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</si>
  <si>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</si>
  <si>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</si>
  <si>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</si>
  <si>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</si>
  <si>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</si>
  <si>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</si>
  <si>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</si>
  <si>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</si>
  <si>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</si>
  <si>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</si>
  <si>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</si>
  <si>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</si>
  <si>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</si>
  <si>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</si>
  <si>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</si>
  <si>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</si>
  <si>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</si>
  <si>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</si>
  <si>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</si>
  <si>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</si>
  <si>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</si>
  <si>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</si>
  <si>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</si>
  <si>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</si>
  <si>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</si>
  <si>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</si>
  <si>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</si>
  <si>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</si>
  <si>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</si>
  <si>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</si>
  <si>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</si>
  <si>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</si>
  <si>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</si>
  <si>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</si>
  <si>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</si>
  <si>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</si>
  <si>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</si>
  <si>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</si>
  <si>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</si>
  <si>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</si>
  <si>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</si>
  <si>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</si>
  <si>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</si>
  <si>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</si>
  <si>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</si>
  <si>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</si>
  <si>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</si>
  <si>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</si>
  <si>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</si>
  <si>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</si>
  <si>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</si>
  <si>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</si>
  <si>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</si>
  <si>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</si>
  <si>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</si>
  <si>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</si>
  <si>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</si>
  <si>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</si>
  <si>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</si>
  <si>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</si>
  <si>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</si>
  <si>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</si>
  <si>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</si>
  <si>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</si>
  <si>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</si>
  <si>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</si>
  <si>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</si>
  <si>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</si>
  <si>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</si>
  <si>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</si>
  <si>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</si>
  <si>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</si>
  <si>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</si>
  <si>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</si>
  <si>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</si>
  <si>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</si>
  <si>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</si>
  <si>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</si>
  <si>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</si>
  <si>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</si>
  <si>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</si>
  <si>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</si>
  <si>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</si>
  <si>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</si>
  <si>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</si>
  <si>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</si>
  <si>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</si>
  <si>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</si>
  <si>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</si>
  <si>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</si>
  <si>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</si>
  <si>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</si>
  <si>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</si>
  <si>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</si>
  <si>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</si>
  <si>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</si>
  <si>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</si>
  <si>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</si>
  <si>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</si>
  <si>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</si>
  <si>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</si>
  <si>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</si>
  <si>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</si>
  <si>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</si>
  <si>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</si>
  <si>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</si>
  <si>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</si>
  <si>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</si>
  <si>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</si>
  <si>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</si>
  <si>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</si>
  <si>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</si>
  <si>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</si>
  <si>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</si>
  <si>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</si>
  <si>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</si>
  <si>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</si>
  <si>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</si>
  <si>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</si>
  <si>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</si>
  <si>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</si>
  <si>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</si>
  <si>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</si>
  <si>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</si>
  <si>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</si>
  <si>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</si>
  <si>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</si>
  <si>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</si>
  <si>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</si>
  <si>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</si>
  <si>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</si>
  <si>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</si>
  <si>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</si>
  <si>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</si>
  <si>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</si>
  <si>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</si>
  <si>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</si>
  <si>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</si>
  <si>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</si>
  <si>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</si>
  <si>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</si>
  <si>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</si>
  <si>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</si>
  <si>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</si>
  <si>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</si>
  <si>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</si>
  <si>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</si>
  <si>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</si>
  <si>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</si>
  <si>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</si>
  <si>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</si>
  <si>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</si>
  <si>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</si>
  <si>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</si>
  <si>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</si>
  <si>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</si>
  <si>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</si>
  <si>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</si>
  <si>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</si>
  <si>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</si>
  <si>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</si>
  <si>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</si>
  <si>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</si>
  <si>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</si>
  <si>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</si>
  <si>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</si>
  <si>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</si>
  <si>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</si>
  <si>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</si>
  <si>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</si>
  <si>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</si>
  <si>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</si>
  <si>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</si>
  <si>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</si>
  <si>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</si>
  <si>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</si>
  <si>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</si>
  <si>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</si>
  <si>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</si>
  <si>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</si>
  <si>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</si>
  <si>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</si>
  <si>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</si>
  <si>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</si>
  <si>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</si>
  <si>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</si>
  <si>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</si>
  <si>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</si>
  <si>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</si>
  <si>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</si>
  <si>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</si>
  <si>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</si>
  <si>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</si>
  <si>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</si>
  <si>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</si>
  <si>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</si>
  <si>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</si>
  <si>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</si>
  <si>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</si>
  <si>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</si>
  <si>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</si>
  <si>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</si>
  <si>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</si>
  <si>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</si>
  <si>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</si>
  <si>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</si>
  <si>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</si>
  <si>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</si>
  <si>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</si>
  <si>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</si>
  <si>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</si>
  <si>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</si>
  <si>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</si>
  <si>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</si>
  <si>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</si>
  <si>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</si>
  <si>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</si>
  <si>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</si>
  <si>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</si>
  <si>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</si>
  <si>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</si>
  <si>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</si>
  <si>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</si>
  <si>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</si>
  <si>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</si>
  <si>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</si>
  <si>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</si>
  <si>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</si>
  <si>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</si>
  <si>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</si>
  <si>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</si>
  <si>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</si>
  <si>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</si>
  <si>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</si>
  <si>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</si>
  <si>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</si>
  <si>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</si>
  <si>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</si>
  <si>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</si>
  <si>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</si>
  <si>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</si>
  <si>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</si>
  <si>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</si>
  <si>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</si>
  <si>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</si>
  <si>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</si>
  <si>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</si>
  <si>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</si>
  <si>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</si>
  <si>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</si>
  <si>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</si>
  <si>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</si>
  <si>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</si>
  <si>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</si>
  <si>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</si>
  <si>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</si>
  <si>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</si>
  <si>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</si>
  <si>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</si>
  <si>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</si>
  <si>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</si>
  <si>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</si>
  <si>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</si>
  <si>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</si>
  <si>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</si>
  <si>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</si>
  <si>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</si>
  <si>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</si>
  <si>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</si>
  <si>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</si>
  <si>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</si>
  <si>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</si>
  <si>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</si>
  <si>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</si>
  <si>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</si>
  <si>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</si>
  <si>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</si>
  <si>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</si>
  <si>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</si>
  <si>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</si>
  <si>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</si>
  <si>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</si>
  <si>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</si>
  <si>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</si>
  <si>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</si>
  <si>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</si>
  <si>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</si>
  <si>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</si>
  <si>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</si>
  <si>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</si>
  <si>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</si>
  <si>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</si>
  <si>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</si>
  <si>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</si>
  <si>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</si>
  <si>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</si>
  <si>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</si>
  <si>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</si>
  <si>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</si>
  <si>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</si>
  <si>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</si>
  <si>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</si>
  <si>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</si>
  <si>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</si>
  <si>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</si>
  <si>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</si>
  <si>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</si>
  <si>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</si>
  <si>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</si>
  <si>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</si>
  <si>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</si>
  <si>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</si>
  <si>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</si>
  <si>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</si>
  <si>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</si>
  <si>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</si>
  <si>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</si>
  <si>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</si>
  <si>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</si>
  <si>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</si>
  <si>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</si>
  <si>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</si>
  <si>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</si>
  <si>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</si>
  <si>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</si>
  <si>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</si>
  <si>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</si>
  <si>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</si>
  <si>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</si>
  <si>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</si>
  <si>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</si>
  <si>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</si>
  <si>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</si>
  <si>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</si>
  <si>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</si>
  <si>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</si>
  <si>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</si>
  <si>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</si>
  <si>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</si>
  <si>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</si>
  <si>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</si>
  <si>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</si>
  <si>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</si>
  <si>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</si>
  <si>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</si>
  <si>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</si>
  <si>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</si>
  <si>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</si>
  <si>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</si>
  <si>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</si>
  <si>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</si>
  <si>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</si>
  <si>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</si>
  <si>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</si>
  <si>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</si>
  <si>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</si>
  <si>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</si>
  <si>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</si>
  <si>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</si>
  <si>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</si>
  <si>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</si>
  <si>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</si>
  <si>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</si>
  <si>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</si>
  <si>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</si>
  <si>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</si>
  <si>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</si>
  <si>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</si>
  <si>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</si>
  <si>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</si>
  <si>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</si>
  <si>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</si>
  <si>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</si>
  <si>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</si>
  <si>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</si>
  <si>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</si>
  <si>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</si>
  <si>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</si>
  <si>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</si>
  <si>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</si>
  <si>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</si>
  <si>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</si>
  <si>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</si>
  <si>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</si>
  <si>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</si>
  <si>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</si>
  <si>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</si>
  <si>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</si>
  <si>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</si>
  <si>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</si>
  <si>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</si>
  <si>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</si>
  <si>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</si>
  <si>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</si>
  <si>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</si>
  <si>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</si>
  <si>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</si>
  <si>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</si>
  <si>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</si>
  <si>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</si>
  <si>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</si>
  <si>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</si>
  <si>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</si>
  <si>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</si>
  <si>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</si>
  <si>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</si>
  <si>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</si>
  <si>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</si>
  <si>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</si>
  <si>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</si>
  <si>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</si>
  <si>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</si>
  <si>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</si>
  <si>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</si>
  <si>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</si>
  <si>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</si>
  <si>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</si>
  <si>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</si>
  <si>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</si>
  <si>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</si>
  <si>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</si>
  <si>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</si>
  <si>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</si>
  <si>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</si>
  <si>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</si>
  <si>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</si>
  <si>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</si>
  <si>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</si>
  <si>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</si>
  <si>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</si>
  <si>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</si>
  <si>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</si>
  <si>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</si>
  <si>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</si>
  <si>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</si>
  <si>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</si>
  <si>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</si>
  <si>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</si>
  <si>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</si>
  <si>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</si>
  <si>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</si>
  <si>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</si>
  <si>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</si>
  <si>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</si>
  <si>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</si>
  <si>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</si>
  <si>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</si>
  <si>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</si>
  <si>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</si>
  <si>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</si>
  <si>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</si>
  <si>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</si>
  <si>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</si>
  <si>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</si>
  <si>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</si>
  <si>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</si>
  <si>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</si>
  <si>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</si>
  <si>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</si>
  <si>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</si>
  <si>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</si>
  <si>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</si>
  <si>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</si>
  <si>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</si>
  <si>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</si>
  <si>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</si>
  <si>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</si>
  <si>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</si>
  <si>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</si>
  <si>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</si>
  <si>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</si>
  <si>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</si>
  <si>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</si>
  <si>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</si>
  <si>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</si>
  <si>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</si>
  <si>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</si>
  <si>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</si>
  <si>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</si>
  <si>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</si>
  <si>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</si>
  <si>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</si>
  <si>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</si>
  <si>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</si>
  <si>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</si>
  <si>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</si>
  <si>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</si>
  <si>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</si>
  <si>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</si>
  <si>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</si>
  <si>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</si>
  <si>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</si>
  <si>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</si>
  <si>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</si>
  <si>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</si>
  <si>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</si>
  <si>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</si>
  <si>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</si>
  <si>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</si>
  <si>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</si>
  <si>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</si>
  <si>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</si>
  <si>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</si>
  <si>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</si>
  <si>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</si>
  <si>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</si>
  <si>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</si>
  <si>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</si>
  <si>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</si>
  <si>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</si>
  <si>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</si>
  <si>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</si>
  <si>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</si>
  <si>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</si>
  <si>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</si>
  <si>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</si>
  <si>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</si>
  <si>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</si>
  <si>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</si>
  <si>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</si>
  <si>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</si>
  <si>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</si>
  <si>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</si>
  <si>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</si>
  <si>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</si>
  <si>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</si>
  <si>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</si>
  <si>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</si>
  <si>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</si>
  <si>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</si>
  <si>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</si>
  <si>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</si>
  <si>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</si>
  <si>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</si>
  <si>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</si>
  <si>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</si>
  <si>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</si>
  <si>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</si>
  <si>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</si>
  <si>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</si>
  <si>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</si>
  <si>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</si>
  <si>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</si>
  <si>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</si>
  <si>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</si>
  <si>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</si>
  <si>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</si>
  <si>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</si>
  <si>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</si>
  <si>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</si>
  <si>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</si>
  <si>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</si>
  <si>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</si>
  <si>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</si>
  <si>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</si>
  <si>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</si>
  <si>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</si>
  <si>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</si>
  <si>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</si>
  <si>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</si>
  <si>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</si>
  <si>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</si>
  <si>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</si>
  <si>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</si>
  <si>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</si>
  <si>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</si>
  <si>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</si>
  <si>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</si>
  <si>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</si>
  <si>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</si>
  <si>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</si>
  <si>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</si>
  <si>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</si>
  <si>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</si>
  <si>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</si>
  <si>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</si>
  <si>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</si>
  <si>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</si>
  <si>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</si>
  <si>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</si>
  <si>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</si>
  <si>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</si>
  <si>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</si>
  <si>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</si>
  <si>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</si>
  <si>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</si>
  <si>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</si>
  <si>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</si>
  <si>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</si>
  <si>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</si>
  <si>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</si>
  <si>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</si>
  <si>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</si>
  <si>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</si>
  <si>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</si>
  <si>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</si>
  <si>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</si>
  <si>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</si>
  <si>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</si>
  <si>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</si>
  <si>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</si>
  <si>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</si>
  <si>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</si>
  <si>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</si>
  <si>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</si>
  <si>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</si>
  <si>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</si>
  <si>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</si>
  <si>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</si>
  <si>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</si>
  <si>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</si>
  <si>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</si>
  <si>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</si>
  <si>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</si>
  <si>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</si>
  <si>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</si>
  <si>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</si>
  <si>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</si>
  <si>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</si>
  <si>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</si>
  <si>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</si>
  <si>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</si>
  <si>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</si>
  <si>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</si>
  <si>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</si>
  <si>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</si>
  <si>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</si>
  <si>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</si>
  <si>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</si>
  <si>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</si>
  <si>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</si>
  <si>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</si>
  <si>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</si>
  <si>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</si>
  <si>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</si>
  <si>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</si>
  <si>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</si>
  <si>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</si>
  <si>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</si>
  <si>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</si>
  <si>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</si>
  <si>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</si>
  <si>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</si>
  <si>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</si>
  <si>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</si>
  <si>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</si>
  <si>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</si>
  <si>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</si>
  <si>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</si>
  <si>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</si>
  <si>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</si>
  <si>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</si>
  <si>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</si>
  <si>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</si>
  <si>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</si>
  <si>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</si>
  <si>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</si>
  <si>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</si>
  <si>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</si>
  <si>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</si>
  <si>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</si>
  <si>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</si>
  <si>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</si>
  <si>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</si>
  <si>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</si>
  <si>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</si>
  <si>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</si>
  <si>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</si>
  <si>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</si>
  <si>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</si>
  <si>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</si>
  <si>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</si>
  <si>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</si>
  <si>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</si>
  <si>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</si>
  <si>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</si>
  <si>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</si>
  <si>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</si>
  <si>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</si>
  <si>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</si>
  <si>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</si>
  <si>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</si>
  <si>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</si>
  <si>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</si>
  <si>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</si>
  <si>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</si>
  <si>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</si>
  <si>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</si>
  <si>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</si>
  <si>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</si>
  <si>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</si>
  <si>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</si>
  <si>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</si>
  <si>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</si>
  <si>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</si>
  <si>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</si>
  <si>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</si>
  <si>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</si>
  <si>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</si>
  <si>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</si>
  <si>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</si>
  <si>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</si>
  <si>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</si>
  <si>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</si>
  <si>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</si>
  <si>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</si>
  <si>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</si>
  <si>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</si>
  <si>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</si>
  <si>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</si>
  <si>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</si>
  <si>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</si>
  <si>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</si>
  <si>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</si>
  <si>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</si>
  <si>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</si>
  <si>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</si>
  <si>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</si>
  <si>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</si>
  <si>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</si>
  <si>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</si>
  <si>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</si>
  <si>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</si>
  <si>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</si>
  <si>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</si>
  <si>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</si>
  <si>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</si>
  <si>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</si>
  <si>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</si>
  <si>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</si>
  <si>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</si>
  <si>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</si>
  <si>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</si>
  <si>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</si>
  <si>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</si>
  <si>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</si>
  <si>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</si>
  <si>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</si>
  <si>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</si>
  <si>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</si>
  <si>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</si>
  <si>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</si>
  <si>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</si>
  <si>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</si>
  <si>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</si>
  <si>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</si>
  <si>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</si>
  <si>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</si>
  <si>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</si>
  <si>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</si>
  <si>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</si>
  <si>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</si>
  <si>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</si>
  <si>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</si>
  <si>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</si>
  <si>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</si>
  <si>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</si>
  <si>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</si>
  <si>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</si>
  <si>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</si>
  <si>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</si>
  <si>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</si>
  <si>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</si>
  <si>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</si>
  <si>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</si>
  <si>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</si>
  <si>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</si>
  <si>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</si>
  <si>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</si>
  <si>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</si>
  <si>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</si>
  <si>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</si>
  <si>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</si>
  <si>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</si>
  <si>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</si>
  <si>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</si>
  <si>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</si>
  <si>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</si>
  <si>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</si>
  <si>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</si>
  <si>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</si>
  <si>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</si>
  <si>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</si>
  <si>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</si>
  <si>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</si>
  <si>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</si>
  <si>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</si>
  <si>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</si>
  <si>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</si>
  <si>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</si>
  <si>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</si>
  <si>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</si>
  <si>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</si>
  <si>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</si>
  <si>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</si>
  <si>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</si>
  <si>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</si>
  <si>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</si>
  <si>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</si>
  <si>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</si>
  <si>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</si>
  <si>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</si>
  <si>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</si>
  <si>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</si>
  <si>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</si>
  <si>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</si>
  <si>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</si>
  <si>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</si>
  <si>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</si>
  <si>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</si>
  <si>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</si>
  <si>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</si>
  <si>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</si>
  <si>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</si>
  <si>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</si>
  <si>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</si>
  <si>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</si>
  <si>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</si>
  <si>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</si>
  <si>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</si>
  <si>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</si>
  <si>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</si>
  <si>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</si>
  <si>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</si>
  <si>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</si>
  <si>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</si>
  <si>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</si>
  <si>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</si>
  <si>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</si>
  <si>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</si>
  <si>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</si>
  <si>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</si>
  <si>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</si>
  <si>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</si>
  <si>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</si>
  <si>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</si>
  <si>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</si>
  <si>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</si>
  <si>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</si>
  <si>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</si>
  <si>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</si>
  <si>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</si>
  <si>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</si>
  <si>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</si>
  <si>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</si>
  <si>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</si>
  <si>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</si>
  <si>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</si>
  <si>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</si>
  <si>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</si>
  <si>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</si>
  <si>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</si>
  <si>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</si>
  <si>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</si>
  <si>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</si>
  <si>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</si>
  <si>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</si>
  <si>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</si>
  <si>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</si>
  <si>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</si>
  <si>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</si>
  <si>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</si>
  <si>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</si>
  <si>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</si>
  <si>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</si>
  <si>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</si>
  <si>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</si>
  <si>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</si>
  <si>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</si>
  <si>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</si>
  <si>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</si>
  <si>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</si>
  <si>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</si>
  <si>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</si>
  <si>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</si>
  <si>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</si>
  <si>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</si>
  <si>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</si>
  <si>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</si>
  <si>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</si>
  <si>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</si>
  <si>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</si>
  <si>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</si>
  <si>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</si>
  <si>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</si>
  <si>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</si>
  <si>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</si>
  <si>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</si>
  <si>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</si>
  <si>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</si>
  <si>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</si>
  <si>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</si>
  <si>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</si>
  <si>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</si>
  <si>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</si>
  <si>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</si>
  <si>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</si>
  <si>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</si>
  <si>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</si>
  <si>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</si>
  <si>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</si>
  <si>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</si>
  <si>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</si>
  <si>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</si>
  <si>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</si>
  <si>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</si>
  <si>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</si>
  <si>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</si>
  <si>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</si>
  <si>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</si>
  <si>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</si>
  <si>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</si>
  <si>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</si>
  <si>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</si>
  <si>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</si>
  <si>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</si>
  <si>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</si>
  <si>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</si>
  <si>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</si>
  <si>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</si>
  <si>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</si>
  <si>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</si>
  <si>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</si>
  <si>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</si>
  <si>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</si>
  <si>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</si>
  <si>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</si>
  <si>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</si>
  <si>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</si>
  <si>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</si>
  <si>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</si>
  <si>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</si>
  <si>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</si>
  <si>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</si>
  <si>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</si>
  <si>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</si>
  <si>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</si>
  <si>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</si>
  <si>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</si>
  <si>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</si>
  <si>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</si>
  <si>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</si>
  <si>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</si>
  <si>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</si>
  <si>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</si>
  <si>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</si>
  <si>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</si>
  <si>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</si>
  <si>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</si>
  <si>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</si>
  <si>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</si>
  <si>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</si>
  <si>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</si>
  <si>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</si>
  <si>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</si>
  <si>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</si>
  <si>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</si>
  <si>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</si>
  <si>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</si>
  <si>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</si>
  <si>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</si>
  <si>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</si>
  <si>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</si>
  <si>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</si>
  <si>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</si>
  <si>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</si>
  <si>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</si>
  <si>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</si>
  <si>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</si>
  <si>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</si>
  <si>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</si>
  <si>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</si>
  <si>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</si>
  <si>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</si>
  <si>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</si>
  <si>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</si>
  <si>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</si>
  <si>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</si>
  <si>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</si>
  <si>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</si>
  <si>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</si>
  <si>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</si>
  <si>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</si>
  <si>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</si>
  <si>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</si>
  <si>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</si>
  <si>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</si>
  <si>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</si>
  <si>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</si>
  <si>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</si>
  <si>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</si>
  <si>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</si>
  <si>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</si>
  <si>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</si>
  <si>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</si>
  <si>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</si>
  <si>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</si>
  <si>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</si>
  <si>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</si>
  <si>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</si>
  <si>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</si>
  <si>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</si>
  <si>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</si>
  <si>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</si>
  <si>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</si>
  <si>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</si>
  <si>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</si>
  <si>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</si>
  <si>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</si>
  <si>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</si>
  <si>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</si>
  <si>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</si>
  <si>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</si>
  <si>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</si>
  <si>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</si>
  <si>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</si>
  <si>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</si>
  <si>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</si>
  <si>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</si>
  <si>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</si>
  <si>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</si>
  <si>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</si>
  <si>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</si>
  <si>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</si>
  <si>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</si>
  <si>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</si>
  <si>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</si>
  <si>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</si>
  <si>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</si>
  <si>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</si>
  <si>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</si>
  <si>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</si>
  <si>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</si>
  <si>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</si>
  <si>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</si>
  <si>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</si>
  <si>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</si>
  <si>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</si>
  <si>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</si>
  <si>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</si>
  <si>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</si>
  <si>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</si>
  <si>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</si>
  <si>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</si>
  <si>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</si>
  <si>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</si>
  <si>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</si>
  <si>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</si>
  <si>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</si>
  <si>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</si>
  <si>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</si>
  <si>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</si>
  <si>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</si>
  <si>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</si>
  <si>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</si>
  <si>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</si>
  <si>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</si>
  <si>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</si>
  <si>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</si>
  <si>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</si>
  <si>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</si>
  <si>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</si>
  <si>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</si>
  <si>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</si>
  <si>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</si>
  <si>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</si>
  <si>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</si>
  <si>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</si>
  <si>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</si>
  <si>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</si>
  <si>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</si>
  <si>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</si>
  <si>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</si>
  <si>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</si>
  <si>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</si>
  <si>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</si>
  <si>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</si>
  <si>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</si>
  <si>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</si>
  <si>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</si>
  <si>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</si>
  <si>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</si>
  <si>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</si>
  <si>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</si>
  <si>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</si>
  <si>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</si>
  <si>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</si>
  <si>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</si>
  <si>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</si>
  <si>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</si>
  <si>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</si>
  <si>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</si>
  <si>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</si>
  <si>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</si>
  <si>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</si>
  <si>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</si>
  <si>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</si>
  <si>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</si>
  <si>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</si>
  <si>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</si>
  <si>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</si>
  <si>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</si>
  <si>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</si>
  <si>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</si>
  <si>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</si>
  <si>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</si>
  <si>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</si>
  <si>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</si>
  <si>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</si>
  <si>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</si>
  <si>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</si>
  <si>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</si>
  <si>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</si>
  <si>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</si>
  <si>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</si>
  <si>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</si>
  <si>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</si>
  <si>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</si>
  <si>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</si>
  <si>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</si>
  <si>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</si>
  <si>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</si>
  <si>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</si>
  <si>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</si>
  <si>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</si>
  <si>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</si>
  <si>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</si>
  <si>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</si>
  <si>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</si>
  <si>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</si>
  <si>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</si>
  <si>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</si>
  <si>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</si>
  <si>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</si>
  <si>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</si>
  <si>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</si>
  <si>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</si>
  <si>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</si>
  <si>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</si>
  <si>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</si>
  <si>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</si>
  <si>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</si>
  <si>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</si>
  <si>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</si>
  <si>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</si>
  <si>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</si>
  <si>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</si>
  <si>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</si>
  <si>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</si>
  <si>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</si>
  <si>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</si>
  <si>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</si>
  <si>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</si>
  <si>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</si>
  <si>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</si>
  <si>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</si>
  <si>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</si>
  <si>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</si>
  <si>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</si>
  <si>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</si>
  <si>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</si>
  <si>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</si>
  <si>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</si>
  <si>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</si>
  <si>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</si>
  <si>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</si>
  <si>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</si>
  <si>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</si>
  <si>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</si>
  <si>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</si>
  <si>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</si>
  <si>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</si>
  <si>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</si>
  <si>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</si>
  <si>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</si>
  <si>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</si>
  <si>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</si>
  <si>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</si>
  <si>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</si>
  <si>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</si>
  <si>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</si>
  <si>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</si>
  <si>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</si>
  <si>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</si>
  <si>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</si>
  <si>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</si>
  <si>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</si>
  <si>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</si>
  <si>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</si>
  <si>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</si>
  <si>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</si>
  <si>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</si>
  <si>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</si>
  <si>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</si>
  <si>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</si>
  <si>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</si>
  <si>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</si>
  <si>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</si>
  <si>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</si>
  <si>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</si>
  <si>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</si>
  <si>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</si>
  <si>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</si>
  <si>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</si>
  <si>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</si>
  <si>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</si>
  <si>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</si>
  <si>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</si>
  <si>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</si>
  <si>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</si>
  <si>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</si>
  <si>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</si>
  <si>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</si>
  <si>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</si>
  <si>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</si>
  <si>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</si>
  <si>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</si>
  <si>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</si>
  <si>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</si>
  <si>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</si>
  <si>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</si>
  <si>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</si>
  <si>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</si>
  <si>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</si>
  <si>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</si>
  <si>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</si>
  <si>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</si>
  <si>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</si>
  <si>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</si>
  <si>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</si>
  <si>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</si>
  <si>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</si>
  <si>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</si>
  <si>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</si>
  <si>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</si>
  <si>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</si>
  <si>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</si>
  <si>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</si>
  <si>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</si>
  <si>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</si>
  <si>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</si>
  <si>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</si>
  <si>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</si>
  <si>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</si>
  <si>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</si>
  <si>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</si>
  <si>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</si>
  <si>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</si>
  <si>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</si>
  <si>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</si>
  <si>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</si>
  <si>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</si>
  <si>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</si>
  <si>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</si>
  <si>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</si>
  <si>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</si>
  <si>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</si>
  <si>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</si>
  <si>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</si>
  <si>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</si>
  <si>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</si>
  <si>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</si>
  <si>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</si>
  <si>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</si>
  <si>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</si>
  <si>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</si>
  <si>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</si>
  <si>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</si>
  <si>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</si>
  <si>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</si>
  <si>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</si>
  <si>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</si>
  <si>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</si>
  <si>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</si>
  <si>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</si>
  <si>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</si>
  <si>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</si>
  <si>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</si>
  <si>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</si>
  <si>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</si>
  <si>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</si>
  <si>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</si>
  <si>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</si>
  <si>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</si>
  <si>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</si>
  <si>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</si>
  <si>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</si>
  <si>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</si>
  <si>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</si>
  <si>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</si>
  <si>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</si>
  <si>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</si>
  <si>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</si>
  <si>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</si>
  <si>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</si>
  <si>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</si>
  <si>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</si>
  <si>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</si>
  <si>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</si>
  <si>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</si>
  <si>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</si>
  <si>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</si>
  <si>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</si>
  <si>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</si>
  <si>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</si>
  <si>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</si>
  <si>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</si>
  <si>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</si>
  <si>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</si>
  <si>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</si>
  <si>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</si>
  <si>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</si>
  <si>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</si>
  <si>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</si>
  <si>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</si>
  <si>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</si>
  <si>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</si>
  <si>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</si>
  <si>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</si>
  <si>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</si>
  <si>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</si>
  <si>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</si>
  <si>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</si>
  <si>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</si>
  <si>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</si>
  <si>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</si>
  <si>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</si>
  <si>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</si>
  <si>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</si>
  <si>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</si>
  <si>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</si>
  <si>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</si>
  <si>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</si>
  <si>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</si>
  <si>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</si>
  <si>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</si>
  <si>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</si>
  <si>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</si>
  <si>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</si>
  <si>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</si>
  <si>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</si>
  <si>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</si>
  <si>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</si>
  <si>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</si>
  <si>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</si>
  <si>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</si>
  <si>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</si>
  <si>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</si>
  <si>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</si>
  <si>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</si>
  <si>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</si>
  <si>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</si>
  <si>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</si>
  <si>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</si>
  <si>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</si>
  <si>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</si>
  <si>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</si>
  <si>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</si>
  <si>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</si>
  <si>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</si>
  <si>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</si>
  <si>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</si>
  <si>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</si>
  <si>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</si>
  <si>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</si>
  <si>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</si>
  <si>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</si>
  <si>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</si>
  <si>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</si>
  <si>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</si>
  <si>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</si>
  <si>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</si>
  <si>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</si>
  <si>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</si>
  <si>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</si>
  <si>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</si>
  <si>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</si>
  <si>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</si>
  <si>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</si>
  <si>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</si>
  <si>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</si>
  <si>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</si>
  <si>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</si>
  <si>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</si>
  <si>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</si>
  <si>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</si>
  <si>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</si>
  <si>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</si>
  <si>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</si>
  <si>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</si>
  <si>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</si>
  <si>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</si>
  <si>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</si>
  <si>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</si>
  <si>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</si>
  <si>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</si>
  <si>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</si>
  <si>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</si>
  <si>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</si>
  <si>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</si>
  <si>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</si>
  <si>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</si>
  <si>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</si>
  <si>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</si>
  <si>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</si>
  <si>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</si>
  <si>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</si>
  <si>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</si>
  <si>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</si>
  <si>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</si>
  <si>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</si>
  <si>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</si>
  <si>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</si>
  <si>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</si>
  <si>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</si>
  <si>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</si>
  <si>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</si>
  <si>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</si>
  <si>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</si>
  <si>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</si>
  <si>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</si>
  <si>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</si>
  <si>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</si>
  <si>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</si>
  <si>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</si>
  <si>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</si>
  <si>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</si>
  <si>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</si>
  <si>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</si>
  <si>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</si>
  <si>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</si>
  <si>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</si>
  <si>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</si>
  <si>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</si>
  <si>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</si>
  <si>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</si>
  <si>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</si>
  <si>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</si>
  <si>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</si>
  <si>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</si>
  <si>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</si>
  <si>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</si>
  <si>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</si>
  <si>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</si>
  <si>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</si>
  <si>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</si>
  <si>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</si>
  <si>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</si>
  <si>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</si>
  <si>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</si>
  <si>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</si>
  <si>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</si>
  <si>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</si>
  <si>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</si>
  <si>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</si>
  <si>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</si>
  <si>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</si>
  <si>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</si>
  <si>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</si>
  <si>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</si>
  <si>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</si>
  <si>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</si>
  <si>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</si>
  <si>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</si>
  <si>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</si>
  <si>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</si>
  <si>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</si>
  <si>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</si>
  <si>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</si>
  <si>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</si>
  <si>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</si>
  <si>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</si>
  <si>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</si>
  <si>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</si>
  <si>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</si>
  <si>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</si>
  <si>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</si>
  <si>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</si>
  <si>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</si>
  <si>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</si>
  <si>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</si>
  <si>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</si>
  <si>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</si>
  <si>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</si>
  <si>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</si>
  <si>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</si>
  <si>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</si>
  <si>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</si>
  <si>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</si>
  <si>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</si>
  <si>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</si>
  <si>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</si>
  <si>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</si>
  <si>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</si>
  <si>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</si>
  <si>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</si>
  <si>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</si>
  <si>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</si>
  <si>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</si>
  <si>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</si>
  <si>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</si>
  <si>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</si>
  <si>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</si>
  <si>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</si>
  <si>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</si>
  <si>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</si>
  <si>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</si>
  <si>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</si>
  <si>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</si>
  <si>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</si>
  <si>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</si>
  <si>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</si>
  <si>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</si>
  <si>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</si>
  <si>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</si>
  <si>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</si>
  <si>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</si>
  <si>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</si>
  <si>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</si>
  <si>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</si>
  <si>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</si>
  <si>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</si>
  <si>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</si>
  <si>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</si>
  <si>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</si>
  <si>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</si>
  <si>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</si>
  <si>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</si>
  <si>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</si>
  <si>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</si>
  <si>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</si>
  <si>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</si>
  <si>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</si>
  <si>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</si>
  <si>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</si>
  <si>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</si>
  <si>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</si>
  <si>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</si>
  <si>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</si>
  <si>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</si>
  <si>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</si>
  <si>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</si>
  <si>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</si>
  <si>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</si>
  <si>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</si>
  <si>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</si>
  <si>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</si>
  <si>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</si>
  <si>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</si>
  <si>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</si>
  <si>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</si>
  <si>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</si>
  <si>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</si>
  <si>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</si>
  <si>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</si>
  <si>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</si>
  <si>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</si>
  <si>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</si>
  <si>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</si>
  <si>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</si>
  <si>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</si>
  <si>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</si>
  <si>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</si>
  <si>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</si>
  <si>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</si>
  <si>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</si>
  <si>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</si>
  <si>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</si>
  <si>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</si>
  <si>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</si>
  <si>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</si>
  <si>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</si>
  <si>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</si>
  <si>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</si>
  <si>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</si>
  <si>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</si>
  <si>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</si>
  <si>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</si>
  <si>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</si>
  <si>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</si>
  <si>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</si>
  <si>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</si>
  <si>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</si>
  <si>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</si>
  <si>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</si>
  <si>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</si>
  <si>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</si>
  <si>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</si>
  <si>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</si>
  <si>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</si>
  <si>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</si>
  <si>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</si>
  <si>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</si>
  <si>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</si>
  <si>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</si>
  <si>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</si>
  <si>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</si>
  <si>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</si>
  <si>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</si>
  <si>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</si>
  <si>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</si>
  <si>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</si>
  <si>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</si>
  <si>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</si>
  <si>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</si>
  <si>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</si>
  <si>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</si>
  <si>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</si>
  <si>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</si>
  <si>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</si>
  <si>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</si>
  <si>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</si>
  <si>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</si>
  <si>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</si>
  <si>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</si>
  <si>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</si>
  <si>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</si>
  <si>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</si>
  <si>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</si>
  <si>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</si>
  <si>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</si>
  <si>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</si>
  <si>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</si>
  <si>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</si>
  <si>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</si>
  <si>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</si>
  <si>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</si>
  <si>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</si>
  <si>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</si>
  <si>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</si>
  <si>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</si>
  <si>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</si>
  <si>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</si>
  <si>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</si>
  <si>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</si>
  <si>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</si>
  <si>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</si>
  <si>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</si>
  <si>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</si>
  <si>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</si>
  <si>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</si>
  <si>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</si>
  <si>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</si>
  <si>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</si>
  <si>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</si>
  <si>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</si>
  <si>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</si>
  <si>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</si>
  <si>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</si>
  <si>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</si>
  <si>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</si>
  <si>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</si>
  <si>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</si>
  <si>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</si>
  <si>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</si>
  <si>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</si>
  <si>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</si>
  <si>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</si>
  <si>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</si>
  <si>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</si>
  <si>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</si>
  <si>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</si>
  <si>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</si>
  <si>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</si>
  <si>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</si>
  <si>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</si>
  <si>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</si>
  <si>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</si>
  <si>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</si>
  <si>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</si>
  <si>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</si>
  <si>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</si>
  <si>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</si>
  <si>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</si>
  <si>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</si>
  <si>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</si>
  <si>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</si>
  <si>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</si>
  <si>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</si>
  <si>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</si>
  <si>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</si>
  <si>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</si>
  <si>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</si>
  <si>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</si>
  <si>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</si>
  <si>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</si>
  <si>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</si>
  <si>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</si>
  <si>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</si>
  <si>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</si>
  <si>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</si>
  <si>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</si>
  <si>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</si>
  <si>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</si>
  <si>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</si>
  <si>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</si>
  <si>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</si>
  <si>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</si>
  <si>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</si>
  <si>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</si>
  <si>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</si>
  <si>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</si>
  <si>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</si>
  <si>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</si>
  <si>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</si>
  <si>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</si>
  <si>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</si>
  <si>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</si>
  <si>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</si>
  <si>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</si>
  <si>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</si>
  <si>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</si>
  <si>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</si>
  <si>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</si>
  <si>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</si>
  <si>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</si>
  <si>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</si>
  <si>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</si>
  <si>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</si>
  <si>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</si>
  <si>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</si>
  <si>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</si>
  <si>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</si>
  <si>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</si>
  <si>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</si>
  <si>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</si>
  <si>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</si>
  <si>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</si>
  <si>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</si>
  <si>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</si>
  <si>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</si>
  <si>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</si>
  <si>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</si>
  <si>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</si>
  <si>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</si>
  <si>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</si>
  <si>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</si>
  <si>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</si>
  <si>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</si>
  <si>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</si>
  <si>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</si>
  <si>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</si>
  <si>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</si>
  <si>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</si>
  <si>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</si>
  <si>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</si>
  <si>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</si>
  <si>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</si>
  <si>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</si>
  <si>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</si>
  <si>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</si>
  <si>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</si>
  <si>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</si>
  <si>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</si>
  <si>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</si>
  <si>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</si>
  <si>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</si>
  <si>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</si>
  <si>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</si>
  <si>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</si>
  <si>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</si>
  <si>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</si>
  <si>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</si>
  <si>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</si>
  <si>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</si>
  <si>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</si>
  <si>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</si>
  <si>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</si>
  <si>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</si>
  <si>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</si>
  <si>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</si>
  <si>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</si>
  <si>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</si>
  <si>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</si>
  <si>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</si>
  <si>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</si>
  <si>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</si>
  <si>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</si>
  <si>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</si>
  <si>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</si>
  <si>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</si>
  <si>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</si>
  <si>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</si>
  <si>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</si>
  <si>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</si>
  <si>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</si>
  <si>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</si>
  <si>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</si>
  <si>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</si>
  <si>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</si>
  <si>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</si>
  <si>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</si>
  <si>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</si>
  <si>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</si>
  <si>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</si>
  <si>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</si>
  <si>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</si>
  <si>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</si>
  <si>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</si>
  <si>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</si>
  <si>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</si>
  <si>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</si>
  <si>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</si>
  <si>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</si>
  <si>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</si>
  <si>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</si>
  <si>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</si>
  <si>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</si>
  <si>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</si>
  <si>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</si>
  <si>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</si>
  <si>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</si>
  <si>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</si>
  <si>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</si>
  <si>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</si>
  <si>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</si>
  <si>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</si>
  <si>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</si>
  <si>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</si>
  <si>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</si>
  <si>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</si>
  <si>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</si>
  <si>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</si>
  <si>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</si>
  <si>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</si>
  <si>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</si>
  <si>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</si>
  <si>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</si>
  <si>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</si>
  <si>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</si>
  <si>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</si>
  <si>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</si>
  <si>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</si>
  <si>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</si>
  <si>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</si>
  <si>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</si>
  <si>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</si>
  <si>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</si>
  <si>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</si>
  <si>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</si>
  <si>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</si>
  <si>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</si>
  <si>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</si>
  <si>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</si>
  <si>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</si>
  <si>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</si>
  <si>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</si>
  <si>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</si>
  <si>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</si>
  <si>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</si>
  <si>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</si>
  <si>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</si>
  <si>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</si>
  <si>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</si>
  <si>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</si>
  <si>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</si>
  <si>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</si>
  <si>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</si>
  <si>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</si>
  <si>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</si>
  <si>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</si>
  <si>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</si>
  <si>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</si>
  <si>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</si>
  <si>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</si>
  <si>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</si>
  <si>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</si>
  <si>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</si>
  <si>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</si>
  <si>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</si>
  <si>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</si>
  <si>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</si>
  <si>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</si>
  <si>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</si>
  <si>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</si>
  <si>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</si>
  <si>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</si>
  <si>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</si>
  <si>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</si>
  <si>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</si>
  <si>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</si>
  <si>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</si>
  <si>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</si>
  <si>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</si>
  <si>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</si>
  <si>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</si>
  <si>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</si>
  <si>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</si>
  <si>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</si>
  <si>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</si>
  <si>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</si>
  <si>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</si>
  <si>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</si>
  <si>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</si>
  <si>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</si>
  <si>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</si>
  <si>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</si>
  <si>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</si>
  <si>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</si>
  <si>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</si>
  <si>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</si>
  <si>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</si>
  <si>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</si>
  <si>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</si>
  <si>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</si>
  <si>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</si>
  <si>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</si>
  <si>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</si>
  <si>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</si>
  <si>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</si>
  <si>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</si>
  <si>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</si>
  <si>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</si>
  <si>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</si>
  <si>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</si>
  <si>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</si>
  <si>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</si>
  <si>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</si>
  <si>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</si>
  <si>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</si>
  <si>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</si>
  <si>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</si>
  <si>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</si>
  <si>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</si>
  <si>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</si>
  <si>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</si>
  <si>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</si>
  <si>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</si>
  <si>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</si>
  <si>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</si>
  <si>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</si>
  <si>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</si>
  <si>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</si>
  <si>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</si>
  <si>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</si>
  <si>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</si>
  <si>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</si>
  <si>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</si>
  <si>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</si>
  <si>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</si>
  <si>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</si>
  <si>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</si>
  <si>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</si>
  <si>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</si>
  <si>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</si>
  <si>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</si>
  <si>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</si>
  <si>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</si>
  <si>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</si>
  <si>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</si>
  <si>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</si>
  <si>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</si>
  <si>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</si>
  <si>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</si>
  <si>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</si>
  <si>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</si>
  <si>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</si>
  <si>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</si>
  <si>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</si>
  <si>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</si>
  <si>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</si>
  <si>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</si>
  <si>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</si>
  <si>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</si>
  <si>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</si>
  <si>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</si>
  <si>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</si>
  <si>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</si>
  <si>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</si>
  <si>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</si>
  <si>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</si>
  <si>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</si>
  <si>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</si>
  <si>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</si>
  <si>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</si>
  <si>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</si>
  <si>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</si>
  <si>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</si>
  <si>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</si>
  <si>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</si>
  <si>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</si>
  <si>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</si>
  <si>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</si>
  <si>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</si>
  <si>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</si>
  <si>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</si>
  <si>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</si>
  <si>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</si>
  <si>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</si>
  <si>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</si>
  <si>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</si>
  <si>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</si>
  <si>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</si>
  <si>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</si>
  <si>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</si>
  <si>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</si>
  <si>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</si>
  <si>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</si>
  <si>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</si>
  <si>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</si>
  <si>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</si>
  <si>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</si>
  <si>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</si>
  <si>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</si>
  <si>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</si>
  <si>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</si>
  <si>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</si>
  <si>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</si>
  <si>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</si>
  <si>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</si>
  <si>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</si>
  <si>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</si>
  <si>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</si>
  <si>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</si>
  <si>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</si>
  <si>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</si>
  <si>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</si>
  <si>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</si>
  <si>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</si>
  <si>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</si>
  <si>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</si>
  <si>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</si>
  <si>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</si>
  <si>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</si>
  <si>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</si>
  <si>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</si>
  <si>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</si>
  <si>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</si>
  <si>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</si>
  <si>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</si>
  <si>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</si>
  <si>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</si>
  <si>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</si>
  <si>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</si>
  <si>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</si>
  <si>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</si>
  <si>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</si>
  <si>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</si>
  <si>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</si>
  <si>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</si>
  <si>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</si>
  <si>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</si>
  <si>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</si>
  <si>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</si>
  <si>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</si>
  <si>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</si>
  <si>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</si>
  <si>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</si>
  <si>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</si>
  <si>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</si>
  <si>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</si>
  <si>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</si>
  <si>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</si>
  <si>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</si>
  <si>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</si>
  <si>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</si>
  <si>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</si>
  <si>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</si>
  <si>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</si>
  <si>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</si>
  <si>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</si>
  <si>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</si>
  <si>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</si>
  <si>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</si>
  <si>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</si>
  <si>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</si>
  <si>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</si>
  <si>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</si>
  <si>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</si>
  <si>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</si>
  <si>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</si>
  <si>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</si>
  <si>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</si>
  <si>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</si>
  <si>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</si>
  <si>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</si>
  <si>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</si>
  <si>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</si>
  <si>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</si>
  <si>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</si>
  <si>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</si>
  <si>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</si>
  <si>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</si>
  <si>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</si>
  <si>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</si>
  <si>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</si>
  <si>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</si>
  <si>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</si>
  <si>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</si>
  <si>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</si>
  <si>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</si>
  <si>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</si>
  <si>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</si>
  <si>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</si>
  <si>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</si>
  <si>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</si>
  <si>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</si>
  <si>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</si>
  <si>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</si>
  <si>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</si>
  <si>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</si>
  <si>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</si>
  <si>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</si>
  <si>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</si>
  <si>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</si>
  <si>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</si>
  <si>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</si>
  <si>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</si>
  <si>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</si>
  <si>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</si>
  <si>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</si>
  <si>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</si>
  <si>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</si>
  <si>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</si>
  <si>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</si>
  <si>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</si>
  <si>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</si>
  <si>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</si>
  <si>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</si>
  <si>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</si>
  <si>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</si>
  <si>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</si>
  <si>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</si>
  <si>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</si>
  <si>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</si>
  <si>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</si>
  <si>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</si>
  <si>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</si>
  <si>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</si>
  <si>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</si>
  <si>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</si>
  <si>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</si>
  <si>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</si>
  <si>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</si>
  <si>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</si>
  <si>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</si>
  <si>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</si>
  <si>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</si>
  <si>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</si>
  <si>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</si>
  <si>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</si>
  <si>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</si>
  <si>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</si>
  <si>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</si>
  <si>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</si>
  <si>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</si>
  <si>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</si>
  <si>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</si>
  <si>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</si>
  <si>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</si>
  <si>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</si>
  <si>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</si>
  <si>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</si>
  <si>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</si>
  <si>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</si>
  <si>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</si>
  <si>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</si>
  <si>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</si>
  <si>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</si>
  <si>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</si>
  <si>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</si>
  <si>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</si>
  <si>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</si>
  <si>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</si>
  <si>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</si>
  <si>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</si>
  <si>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</si>
  <si>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</si>
  <si>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</si>
  <si>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</si>
  <si>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</si>
  <si>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</si>
  <si>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</si>
  <si>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</si>
  <si>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</si>
  <si>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</si>
  <si>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</si>
  <si>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</si>
  <si>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</si>
  <si>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</si>
  <si>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</si>
  <si>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</si>
  <si>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</si>
  <si>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</si>
  <si>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</si>
  <si>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</si>
  <si>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</si>
  <si>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</si>
  <si>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</si>
  <si>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</si>
  <si>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</si>
  <si>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</si>
  <si>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</si>
  <si>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</si>
  <si>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</si>
  <si>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</si>
  <si>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</si>
  <si>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</si>
  <si>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</si>
  <si>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</si>
  <si>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</si>
  <si>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</si>
  <si>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</si>
  <si>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</si>
  <si>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</si>
  <si>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</si>
  <si>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</si>
  <si>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</si>
  <si>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</si>
  <si>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</si>
  <si>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</si>
  <si>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</si>
  <si>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</si>
  <si>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</si>
  <si>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</si>
  <si>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</si>
  <si>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</si>
  <si>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</si>
  <si>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</si>
  <si>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</si>
  <si>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</si>
  <si>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</si>
  <si>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</si>
  <si>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</si>
  <si>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</si>
  <si>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</si>
  <si>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</si>
  <si>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</si>
  <si>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</si>
  <si>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</si>
  <si>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</si>
  <si>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</si>
  <si>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</si>
  <si>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</si>
  <si>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</si>
  <si>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</si>
  <si>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</si>
  <si>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</si>
  <si>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</si>
  <si>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</si>
  <si>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</si>
  <si>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</si>
  <si>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</si>
  <si>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</si>
  <si>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</si>
  <si>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</si>
  <si>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</si>
  <si>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</si>
  <si>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</si>
  <si>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</si>
  <si>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</si>
  <si>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</si>
  <si>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</si>
  <si>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</si>
  <si>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</si>
  <si>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</si>
  <si>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</si>
  <si>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</si>
  <si>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</si>
  <si>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</si>
  <si>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</si>
  <si>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</si>
  <si>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</si>
  <si>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</si>
  <si>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</si>
  <si>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</si>
  <si>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</si>
  <si>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</si>
  <si>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</si>
  <si>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</si>
  <si>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</si>
  <si>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</si>
  <si>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</si>
  <si>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</si>
  <si>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</si>
  <si>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</si>
  <si>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</si>
  <si>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</si>
  <si>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</si>
  <si>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</si>
  <si>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</si>
  <si>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</si>
  <si>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</si>
  <si>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</si>
  <si>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</si>
  <si>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</si>
  <si>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</si>
  <si>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</si>
  <si>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</si>
  <si>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</si>
  <si>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</si>
  <si>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</si>
  <si>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</si>
  <si>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</si>
  <si>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</si>
  <si>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</si>
  <si>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</si>
  <si>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</si>
  <si>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</si>
  <si>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</si>
  <si>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</si>
  <si>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</si>
  <si>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</si>
  <si>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</si>
  <si>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</si>
  <si>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</si>
  <si>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</si>
  <si>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</si>
  <si>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</si>
  <si>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</si>
  <si>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</si>
  <si>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</si>
  <si>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</si>
  <si>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</si>
  <si>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</si>
  <si>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</si>
  <si>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</si>
  <si>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</si>
  <si>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</si>
  <si>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</si>
  <si>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</si>
  <si>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</si>
  <si>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</si>
  <si>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</si>
  <si>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</si>
  <si>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</si>
  <si>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</si>
  <si>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</si>
  <si>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</si>
  <si>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</si>
  <si>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</si>
  <si>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</si>
  <si>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</si>
  <si>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</si>
  <si>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</si>
  <si>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</si>
  <si>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</si>
  <si>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</si>
  <si>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</si>
  <si>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</si>
  <si>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</si>
  <si>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</si>
  <si>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</si>
  <si>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</si>
  <si>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</si>
  <si>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</si>
  <si>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</si>
  <si>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</si>
  <si>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</si>
  <si>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</si>
  <si>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</si>
  <si>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</si>
  <si>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</si>
  <si>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</si>
  <si>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</si>
  <si>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</si>
  <si>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</si>
  <si>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</si>
  <si>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</si>
  <si>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</si>
  <si>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</si>
  <si>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</si>
  <si>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</si>
  <si>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</si>
  <si>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</si>
  <si>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</si>
  <si>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</si>
  <si>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</si>
  <si>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</si>
  <si>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</si>
  <si>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</si>
  <si>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</si>
  <si>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</si>
  <si>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</si>
  <si>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</si>
  <si>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</si>
  <si>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</si>
  <si>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</si>
  <si>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</si>
  <si>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</si>
  <si>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</si>
  <si>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</si>
  <si>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</si>
  <si>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</si>
  <si>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</si>
  <si>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</si>
  <si>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</si>
  <si>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</si>
  <si>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</si>
  <si>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</si>
  <si>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</si>
  <si>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</si>
  <si>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</si>
  <si>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</si>
  <si>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</si>
  <si>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</si>
  <si>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</si>
  <si>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</si>
  <si>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</si>
  <si>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</si>
  <si>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</si>
  <si>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</si>
  <si>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</si>
  <si>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</si>
  <si>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</si>
  <si>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</si>
  <si>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</si>
  <si>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</si>
  <si>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</si>
  <si>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</si>
  <si>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</si>
  <si>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</si>
  <si>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</si>
  <si>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</si>
  <si>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</si>
  <si>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</si>
  <si>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</si>
  <si>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</si>
  <si>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</si>
  <si>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</si>
  <si>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</si>
  <si>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</si>
  <si>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</si>
  <si>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</si>
  <si>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</si>
  <si>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</si>
  <si>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</si>
  <si>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</si>
  <si>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</si>
  <si>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</si>
  <si>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</si>
  <si>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</si>
  <si>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</si>
  <si>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</si>
  <si>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</si>
  <si>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</si>
  <si>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</si>
  <si>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</si>
  <si>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</si>
  <si>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</si>
  <si>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</si>
  <si>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</si>
  <si>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</si>
  <si>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</si>
  <si>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</si>
  <si>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</si>
  <si>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</si>
  <si>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</si>
  <si>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</si>
  <si>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</si>
  <si>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</si>
  <si>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</si>
  <si>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</si>
  <si>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</si>
  <si>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</si>
  <si>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</si>
  <si>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</si>
  <si>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</si>
  <si>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</si>
  <si>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</si>
  <si>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</si>
  <si>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</si>
  <si>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</si>
  <si>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</si>
  <si>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</si>
  <si>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</si>
  <si>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</si>
  <si>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</si>
  <si>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</si>
  <si>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</si>
  <si>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</si>
  <si>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</si>
  <si>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</si>
  <si>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</si>
  <si>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</si>
  <si>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</si>
  <si>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</si>
  <si>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</si>
  <si>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</si>
  <si>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</si>
  <si>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</si>
  <si>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</si>
  <si>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</si>
  <si>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</si>
  <si>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</si>
  <si>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</si>
  <si>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</si>
  <si>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</si>
  <si>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</si>
  <si>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</si>
  <si>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</si>
  <si>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</si>
  <si>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</si>
  <si>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</si>
  <si>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</si>
  <si>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</si>
  <si>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</si>
  <si>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</si>
  <si>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</si>
  <si>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</si>
  <si>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</si>
  <si>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</si>
  <si>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</si>
  <si>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</si>
  <si>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</si>
  <si>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</si>
  <si>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</si>
  <si>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</si>
  <si>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</si>
  <si>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</si>
  <si>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</si>
  <si>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</si>
  <si>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</si>
  <si>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</si>
  <si>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</si>
  <si>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</si>
  <si>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</si>
  <si>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</si>
  <si>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</si>
  <si>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</si>
  <si>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</si>
  <si>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</si>
  <si>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</si>
  <si>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</si>
  <si>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</si>
  <si>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</si>
  <si>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</si>
  <si>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</si>
  <si>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</si>
  <si>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</si>
  <si>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</si>
  <si>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</si>
  <si>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</si>
  <si>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</si>
  <si>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</si>
  <si>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</si>
  <si>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</si>
  <si>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</si>
  <si>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</si>
  <si>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</si>
  <si>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</si>
  <si>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</si>
  <si>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</si>
  <si>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</si>
  <si>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</si>
  <si>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</si>
  <si>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</si>
  <si>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</si>
  <si>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</si>
  <si>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</si>
  <si>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</si>
  <si>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</si>
  <si>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</si>
  <si>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</si>
  <si>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</si>
  <si>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</si>
  <si>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</si>
  <si>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</si>
  <si>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</si>
  <si>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</si>
  <si>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</si>
  <si>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</si>
  <si>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</si>
  <si>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</si>
  <si>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</si>
  <si>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</si>
  <si>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</si>
  <si>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</si>
  <si>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</si>
  <si>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</si>
  <si>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</si>
  <si>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</si>
  <si>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</si>
  <si>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</si>
  <si>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</si>
  <si>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</si>
  <si>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</si>
  <si>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</si>
  <si>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</si>
  <si>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</si>
  <si>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</si>
  <si>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</si>
  <si>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</si>
  <si>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</si>
  <si>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</si>
  <si>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</si>
  <si>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</si>
  <si>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</si>
  <si>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</si>
  <si>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</si>
  <si>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</si>
  <si>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</si>
  <si>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</si>
  <si>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</si>
  <si>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</si>
  <si>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</si>
  <si>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</si>
  <si>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</si>
  <si>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</si>
  <si>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</si>
  <si>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</si>
  <si>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</si>
  <si>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</si>
  <si>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</si>
  <si>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</si>
  <si>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</si>
  <si>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</si>
  <si>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</si>
  <si>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</si>
  <si>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</si>
  <si>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</si>
  <si>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</si>
  <si>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</si>
  <si>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</si>
  <si>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</si>
  <si>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</si>
  <si>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</si>
  <si>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</si>
  <si>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</si>
  <si>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</si>
  <si>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</si>
  <si>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</si>
  <si>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</si>
  <si>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</si>
  <si>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</si>
  <si>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</si>
  <si>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</si>
  <si>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</si>
  <si>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</si>
  <si>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</si>
  <si>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</si>
  <si>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</si>
  <si>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</si>
  <si>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</si>
  <si>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</si>
  <si>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</si>
  <si>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</si>
  <si>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</si>
  <si>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</si>
  <si>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</si>
  <si>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</si>
  <si>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</si>
  <si>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</si>
  <si>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</si>
  <si>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</si>
  <si>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</si>
  <si>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</si>
  <si>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</si>
  <si>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</si>
  <si>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</si>
  <si>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</si>
  <si>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</si>
  <si>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</si>
  <si>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</si>
  <si>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</si>
  <si>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</si>
  <si>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</si>
  <si>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</si>
  <si>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</si>
  <si>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</si>
  <si>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</si>
  <si>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</si>
  <si>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</si>
  <si>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</si>
  <si>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</si>
  <si>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</si>
  <si>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</si>
  <si>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</si>
  <si>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</si>
  <si>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</si>
  <si>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</si>
  <si>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</si>
  <si>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</si>
  <si>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</si>
  <si>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</si>
  <si>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</si>
  <si>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</si>
  <si>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</si>
  <si>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</si>
  <si>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</si>
  <si>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</si>
  <si>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</si>
  <si>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</si>
  <si>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</si>
  <si>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</si>
  <si>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</si>
  <si>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</si>
  <si>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</si>
  <si>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</si>
  <si>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</si>
  <si>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</si>
  <si>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</si>
  <si>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</si>
  <si>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</si>
  <si>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</si>
  <si>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</si>
  <si>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</si>
  <si>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</si>
  <si>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</si>
  <si>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</si>
  <si>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</si>
  <si>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</si>
  <si>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</si>
  <si>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</si>
  <si>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</si>
  <si>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</si>
  <si>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</si>
  <si>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</si>
  <si>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</si>
  <si>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</si>
  <si>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</si>
  <si>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</si>
  <si>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</si>
  <si>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</si>
  <si>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</si>
  <si>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</si>
  <si>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</si>
  <si>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</si>
  <si>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</si>
  <si>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</si>
  <si>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</si>
  <si>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</si>
  <si>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</si>
  <si>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</si>
  <si>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</si>
  <si>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</si>
  <si>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</si>
  <si>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</si>
  <si>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</si>
  <si>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</si>
  <si>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</si>
  <si>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</si>
  <si>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</si>
  <si>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</si>
  <si>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</si>
  <si>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</si>
  <si>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</si>
  <si>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</si>
  <si>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</si>
  <si>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</si>
  <si>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</si>
  <si>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</si>
  <si>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</si>
  <si>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</si>
  <si>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</si>
  <si>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</si>
  <si>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</si>
  <si>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</si>
  <si>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</si>
  <si>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</si>
  <si>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</si>
  <si>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</si>
  <si>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</si>
  <si>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</si>
  <si>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</si>
  <si>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</si>
  <si>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</si>
  <si>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</si>
  <si>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</si>
  <si>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</si>
  <si>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</si>
  <si>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</si>
  <si>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</si>
  <si>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</si>
  <si>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</si>
  <si>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</si>
  <si>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</si>
  <si>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</si>
  <si>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</si>
  <si>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</si>
  <si>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</si>
  <si>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</si>
  <si>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</si>
  <si>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</si>
  <si>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</si>
  <si>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</si>
  <si>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</si>
  <si>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</si>
  <si>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</si>
  <si>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</si>
  <si>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</si>
  <si>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</si>
  <si>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</si>
  <si>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</si>
  <si>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</si>
  <si>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</si>
  <si>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</si>
  <si>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</si>
  <si>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</si>
  <si>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</si>
  <si>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</si>
  <si>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</si>
  <si>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</si>
  <si>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</si>
  <si>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</si>
  <si>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</si>
  <si>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</si>
  <si>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</si>
  <si>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</si>
  <si>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</si>
  <si>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</si>
  <si>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</si>
  <si>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</si>
  <si>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</si>
  <si>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</si>
  <si>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</si>
  <si>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</si>
  <si>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</si>
  <si>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</si>
  <si>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</si>
  <si>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</si>
  <si>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</si>
  <si>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</si>
  <si>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</si>
  <si>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</si>
  <si>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</si>
  <si>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</si>
  <si>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</si>
  <si>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</si>
  <si>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</si>
  <si>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</si>
  <si>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</si>
  <si>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</si>
  <si>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</si>
  <si>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</si>
  <si>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</si>
  <si>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</si>
  <si>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</si>
  <si>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</si>
  <si>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</si>
  <si>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</si>
  <si>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</si>
  <si>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</si>
  <si>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</si>
  <si>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</si>
  <si>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</si>
  <si>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</si>
  <si>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</si>
  <si>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</si>
  <si>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</si>
  <si>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</si>
  <si>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</si>
  <si>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</si>
  <si>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</si>
  <si>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</si>
  <si>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</si>
  <si>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</si>
  <si>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</si>
  <si>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</si>
  <si>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</si>
  <si>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</si>
  <si>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</si>
  <si>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</si>
  <si>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</si>
  <si>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</si>
  <si>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</si>
  <si>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</si>
  <si>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</si>
  <si>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</si>
  <si>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</si>
  <si>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</si>
  <si>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</si>
  <si>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</si>
  <si>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</si>
  <si>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</si>
  <si>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</si>
  <si>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</si>
  <si>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</si>
  <si>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</si>
  <si>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</si>
  <si>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</si>
  <si>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</si>
  <si>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</si>
  <si>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</si>
  <si>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</si>
  <si>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</si>
  <si>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</si>
  <si>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</si>
  <si>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</si>
  <si>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</si>
  <si>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</si>
  <si>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</si>
  <si>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</si>
  <si>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</si>
  <si>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</si>
  <si>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</si>
  <si>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</si>
  <si>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</si>
  <si>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</si>
  <si>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</si>
  <si>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</si>
  <si>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</si>
  <si>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</si>
  <si>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</si>
  <si>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</si>
  <si>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</si>
  <si>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</si>
  <si>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</si>
  <si>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</si>
  <si>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</si>
  <si>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</si>
  <si>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</si>
  <si>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</si>
  <si>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</si>
  <si>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</si>
  <si>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</si>
  <si>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</si>
  <si>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</si>
  <si>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</si>
  <si>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</si>
  <si>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</si>
  <si>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</si>
  <si>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</si>
  <si>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</si>
  <si>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</si>
  <si>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</si>
  <si>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</si>
  <si>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</si>
  <si>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</si>
  <si>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</si>
  <si>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</si>
  <si>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</si>
  <si>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</si>
  <si>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</si>
  <si>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</si>
  <si>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</si>
  <si>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</si>
  <si>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</si>
  <si>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</si>
  <si>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</si>
  <si>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</si>
  <si>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</si>
  <si>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</si>
  <si>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</si>
  <si>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</si>
  <si>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</si>
  <si>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</si>
  <si>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</si>
  <si>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</si>
  <si>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</si>
  <si>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</si>
  <si>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</si>
  <si>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</si>
  <si>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</si>
  <si>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</si>
  <si>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</si>
  <si>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</si>
  <si>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</si>
  <si>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</si>
  <si>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</si>
  <si>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</si>
  <si>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</si>
  <si>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</si>
  <si>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</si>
  <si>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</si>
  <si>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</si>
  <si>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</si>
  <si>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</si>
  <si>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</si>
  <si>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</si>
  <si>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</si>
  <si>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</si>
  <si>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</si>
  <si>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</si>
  <si>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</si>
  <si>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</si>
  <si>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</si>
  <si>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</si>
  <si>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</si>
  <si>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</si>
  <si>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</si>
  <si>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</si>
  <si>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</si>
  <si>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</si>
  <si>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</si>
  <si>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</si>
  <si>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</si>
  <si>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</si>
  <si>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</si>
  <si>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</si>
  <si>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</si>
  <si>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</si>
  <si>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</si>
  <si>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</si>
  <si>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</si>
  <si>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</si>
  <si>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</si>
  <si>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</si>
  <si>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</si>
  <si>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</si>
  <si>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</si>
  <si>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</si>
  <si>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</si>
  <si>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</si>
  <si>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</si>
  <si>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</si>
  <si>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</si>
  <si>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</si>
  <si>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</si>
  <si>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</si>
  <si>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</si>
  <si>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</si>
  <si>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</si>
  <si>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</si>
  <si>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</si>
  <si>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</si>
  <si>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</si>
  <si>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</si>
  <si>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</si>
  <si>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</si>
  <si>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</si>
  <si>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</si>
  <si>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</si>
  <si>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</si>
  <si>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</si>
  <si>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</si>
  <si>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</si>
  <si>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</si>
  <si>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</si>
  <si>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</si>
  <si>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</si>
  <si>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</si>
  <si>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</si>
  <si>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</si>
  <si>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</si>
  <si>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</si>
  <si>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</si>
  <si>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</si>
  <si>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</si>
  <si>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</si>
  <si>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</si>
  <si>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</si>
  <si>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</si>
  <si>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</si>
  <si>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</si>
  <si>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</si>
  <si>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</si>
  <si>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</si>
  <si>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</si>
  <si>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</si>
  <si>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</si>
  <si>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</si>
  <si>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</si>
  <si>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</si>
  <si>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</si>
  <si>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</si>
  <si>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</si>
  <si>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</si>
  <si>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</si>
  <si>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</si>
  <si>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</si>
  <si>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</si>
  <si>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</si>
  <si>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</si>
  <si>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</si>
  <si>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</si>
  <si>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</si>
  <si>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</si>
  <si>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</si>
  <si>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</si>
  <si>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</si>
  <si>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</si>
  <si>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</si>
  <si>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</si>
  <si>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</si>
  <si>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</si>
  <si>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</si>
  <si>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</si>
  <si>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</si>
  <si>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</si>
  <si>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</si>
  <si>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</si>
  <si>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</si>
  <si>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</si>
  <si>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</si>
  <si>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</si>
  <si>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</si>
  <si>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</si>
  <si>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</si>
  <si>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</si>
  <si>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</si>
  <si>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</si>
  <si>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</si>
  <si>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</si>
  <si>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</si>
  <si>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</si>
  <si>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</si>
  <si>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</si>
  <si>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</si>
  <si>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</si>
  <si>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</si>
  <si>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</si>
  <si>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</si>
  <si>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</si>
  <si>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</si>
  <si>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</si>
  <si>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</si>
  <si>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</si>
  <si>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</si>
  <si>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</si>
  <si>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</si>
  <si>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</si>
  <si>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</si>
  <si>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</si>
  <si>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</si>
  <si>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</si>
  <si>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</si>
  <si>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</si>
  <si>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</si>
  <si>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</si>
  <si>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</si>
  <si>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</si>
  <si>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</si>
  <si>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</si>
  <si>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</si>
  <si>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</si>
  <si>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</si>
  <si>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</si>
  <si>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</si>
  <si>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</si>
  <si>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</si>
  <si>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</si>
  <si>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</si>
  <si>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</si>
  <si>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</si>
  <si>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</si>
  <si>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</si>
  <si>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</si>
  <si>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</si>
  <si>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</si>
  <si>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</si>
  <si>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</si>
  <si>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</si>
  <si>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</si>
  <si>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</si>
  <si>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</si>
  <si>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</si>
  <si>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</si>
  <si>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</si>
  <si>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</si>
  <si>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</si>
  <si>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</si>
  <si>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</si>
  <si>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</si>
  <si>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</si>
  <si>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</si>
  <si>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</si>
  <si>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</si>
  <si>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</si>
  <si>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</si>
  <si>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</si>
  <si>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</si>
  <si>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</si>
  <si>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</si>
  <si>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</si>
  <si>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</si>
  <si>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</si>
  <si>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</si>
  <si>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</si>
  <si>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</si>
  <si>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</si>
  <si>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</si>
  <si>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</si>
  <si>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</si>
  <si>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</si>
  <si>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</si>
  <si>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</si>
  <si>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</si>
  <si>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</si>
  <si>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</si>
  <si>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</si>
  <si>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</si>
  <si>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</si>
  <si>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</si>
  <si>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</si>
  <si>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</si>
  <si>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</si>
  <si>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</si>
  <si>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</si>
  <si>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</si>
  <si>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</si>
  <si>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</si>
  <si>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</si>
  <si>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</si>
  <si>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</si>
  <si>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</si>
  <si>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</si>
  <si>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</si>
  <si>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</si>
  <si>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</si>
  <si>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</si>
  <si>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</si>
  <si>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</si>
  <si>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</si>
  <si>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</si>
  <si>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</si>
  <si>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</si>
  <si>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</si>
  <si>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</si>
  <si>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</si>
  <si>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</si>
  <si>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</si>
  <si>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</si>
  <si>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</si>
  <si>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</si>
  <si>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</si>
  <si>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</si>
  <si>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</si>
  <si>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</si>
  <si>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</si>
  <si>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</si>
  <si>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</si>
  <si>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</si>
  <si>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</si>
  <si>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</si>
  <si>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</si>
  <si>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</si>
  <si>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</si>
  <si>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</si>
  <si>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</si>
  <si>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</si>
  <si>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</si>
  <si>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</si>
  <si>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</si>
  <si>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</si>
  <si>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</si>
  <si>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</si>
  <si>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</si>
  <si>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</si>
  <si>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</si>
  <si>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</si>
  <si>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</si>
  <si>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</si>
  <si>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</si>
  <si>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</si>
  <si>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</si>
  <si>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</si>
  <si>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</si>
  <si>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</si>
  <si>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</si>
  <si>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</si>
  <si>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</si>
  <si>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</si>
  <si>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</si>
  <si>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</si>
  <si>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</si>
  <si>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</si>
  <si>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</si>
  <si>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</si>
  <si>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</si>
  <si>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</si>
  <si>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</si>
  <si>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</si>
  <si>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</si>
  <si>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</si>
  <si>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</si>
  <si>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</si>
  <si>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</si>
  <si>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</si>
  <si>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</si>
  <si>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</si>
  <si>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</si>
  <si>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</si>
  <si>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</si>
  <si>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</si>
  <si>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</si>
  <si>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</si>
  <si>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</si>
  <si>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</si>
  <si>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</si>
  <si>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</si>
  <si>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</si>
  <si>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</si>
  <si>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</si>
  <si>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</si>
  <si>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</si>
  <si>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</si>
  <si>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</si>
  <si>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</si>
  <si>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</si>
  <si>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</si>
  <si>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</si>
  <si>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</si>
  <si>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</si>
  <si>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</si>
  <si>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</si>
  <si>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</si>
  <si>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</si>
  <si>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</si>
  <si>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</si>
  <si>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</si>
  <si>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</si>
  <si>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</si>
  <si>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</si>
  <si>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</si>
  <si>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</si>
  <si>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</si>
  <si>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</si>
  <si>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</si>
  <si>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</si>
  <si>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</si>
  <si>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</si>
  <si>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</si>
  <si>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</si>
  <si>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</si>
  <si>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</si>
  <si>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</si>
  <si>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</si>
  <si>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</si>
  <si>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</si>
  <si>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</si>
  <si>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</si>
  <si>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</si>
  <si>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</si>
  <si>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</si>
  <si>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</si>
  <si>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</si>
  <si>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</si>
  <si>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</si>
  <si>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</si>
  <si>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</si>
  <si>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</si>
  <si>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</si>
  <si>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</si>
  <si>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</si>
  <si>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</si>
  <si>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</si>
  <si>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</si>
  <si>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</si>
  <si>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</si>
  <si>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</si>
  <si>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</si>
  <si>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</si>
  <si>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</si>
  <si>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</si>
  <si>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</si>
  <si>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</si>
  <si>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</si>
  <si>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</si>
  <si>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</si>
  <si>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</si>
  <si>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</si>
  <si>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</si>
  <si>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</si>
  <si>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</si>
  <si>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</si>
  <si>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</si>
  <si>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</si>
  <si>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</si>
  <si>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</si>
  <si>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</si>
  <si>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</si>
  <si>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</si>
  <si>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</si>
  <si>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</si>
  <si>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</si>
  <si>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</si>
  <si>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</si>
  <si>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</si>
  <si>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</si>
  <si>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</si>
  <si>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</si>
  <si>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</si>
  <si>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</si>
  <si>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</si>
  <si>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</si>
  <si>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</si>
  <si>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</si>
  <si>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</si>
  <si>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</si>
  <si>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</si>
  <si>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</si>
  <si>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</si>
  <si>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</si>
  <si>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</si>
  <si>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</si>
  <si>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</si>
  <si>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</si>
  <si>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</si>
  <si>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</si>
  <si>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</si>
  <si>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</si>
  <si>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</si>
  <si>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</si>
  <si>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</si>
  <si>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</si>
  <si>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</si>
  <si>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</si>
  <si>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</si>
  <si>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</si>
  <si>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</si>
  <si>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</si>
  <si>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</si>
  <si>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</si>
  <si>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</si>
  <si>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</si>
  <si>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</si>
  <si>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</si>
  <si>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</si>
  <si>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</si>
  <si>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</si>
  <si>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</si>
  <si>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</si>
  <si>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</si>
  <si>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</si>
  <si>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</si>
  <si>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</si>
  <si>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</si>
  <si>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</si>
  <si>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</si>
  <si>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</si>
  <si>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</si>
  <si>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</si>
  <si>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</si>
  <si>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</si>
  <si>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</si>
  <si>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</si>
  <si>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</si>
  <si>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</si>
  <si>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</si>
  <si>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</si>
  <si>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</si>
  <si>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</si>
  <si>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</si>
  <si>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</si>
  <si>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</si>
  <si>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</si>
  <si>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</si>
  <si>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</si>
  <si>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</si>
  <si>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</si>
  <si>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</si>
  <si>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</si>
  <si>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</si>
  <si>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</si>
  <si>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</si>
  <si>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</si>
  <si>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</si>
  <si>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</si>
  <si>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</si>
  <si>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</si>
  <si>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</si>
  <si>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</si>
  <si>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</si>
  <si>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</si>
  <si>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</si>
  <si>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</si>
  <si>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</si>
  <si>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</si>
  <si>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</si>
  <si>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</si>
  <si>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</si>
  <si>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</si>
  <si>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</si>
  <si>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</si>
  <si>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</si>
  <si>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</si>
  <si>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</si>
  <si>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</si>
  <si>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</si>
  <si>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</si>
  <si>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</si>
  <si>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</si>
  <si>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</si>
  <si>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</si>
  <si>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</si>
  <si>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</si>
  <si>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</si>
  <si>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</si>
  <si>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</si>
  <si>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</si>
  <si>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</si>
  <si>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</si>
  <si>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</si>
  <si>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</si>
  <si>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</si>
  <si>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</si>
  <si>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</si>
  <si>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</si>
  <si>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</si>
  <si>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</si>
  <si>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</si>
  <si>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</si>
  <si>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</si>
  <si>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</si>
  <si>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</si>
  <si>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</si>
  <si>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</si>
  <si>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</si>
  <si>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</si>
  <si>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</si>
  <si>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</si>
  <si>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</si>
  <si>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</si>
  <si>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</si>
  <si>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</si>
  <si>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</si>
  <si>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</si>
  <si>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</si>
  <si>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</si>
  <si>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</si>
  <si>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</si>
  <si>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</si>
  <si>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</si>
  <si>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</si>
  <si>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</si>
  <si>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</si>
  <si>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</si>
  <si>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</si>
  <si>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</si>
  <si>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</si>
  <si>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</si>
  <si>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</si>
  <si>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</si>
  <si>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</si>
  <si>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</si>
  <si>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</si>
  <si>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</si>
  <si>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</si>
  <si>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</si>
  <si>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</si>
  <si>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</si>
  <si>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</si>
  <si>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</si>
  <si>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</si>
  <si>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</si>
  <si>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</si>
  <si>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</si>
  <si>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</si>
  <si>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</si>
  <si>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</si>
  <si>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</si>
  <si>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</si>
  <si>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</si>
  <si>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</si>
  <si>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</si>
  <si>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</si>
  <si>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</si>
  <si>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</si>
  <si>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</si>
  <si>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</si>
  <si>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</si>
  <si>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</si>
  <si>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</si>
  <si>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</si>
  <si>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</si>
  <si>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</si>
  <si>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</si>
  <si>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</si>
  <si>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</si>
  <si>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</si>
  <si>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</si>
  <si>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</si>
  <si>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</si>
  <si>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</si>
  <si>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</si>
  <si>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</si>
  <si>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</si>
  <si>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</si>
  <si>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</si>
  <si>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</si>
  <si>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</si>
  <si>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</si>
  <si>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</si>
  <si>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</si>
  <si>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</si>
  <si>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</si>
  <si>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</si>
  <si>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</si>
  <si>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</si>
  <si>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</si>
  <si>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</si>
  <si>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</si>
  <si>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</si>
  <si>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</si>
  <si>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</si>
  <si>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</si>
  <si>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</si>
  <si>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</si>
  <si>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</si>
  <si>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</si>
  <si>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</si>
  <si>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</si>
  <si>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</si>
  <si>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</si>
  <si>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</si>
  <si>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</si>
  <si>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</si>
  <si>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</si>
  <si>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</si>
  <si>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</si>
  <si>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</si>
  <si>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</si>
  <si>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</si>
  <si>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</si>
  <si>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</si>
  <si>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</si>
  <si>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</si>
  <si>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</si>
  <si>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</si>
  <si>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</si>
  <si>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</si>
  <si>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</si>
  <si>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</si>
  <si>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</si>
  <si>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</si>
  <si>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</si>
  <si>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</si>
  <si>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</si>
  <si>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</si>
  <si>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</si>
  <si>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</si>
  <si>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</si>
  <si>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</si>
  <si>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</si>
  <si>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</si>
  <si>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</si>
  <si>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</si>
  <si>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</si>
  <si>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</si>
  <si>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</si>
  <si>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</si>
  <si>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</si>
  <si>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</si>
  <si>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</si>
  <si>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</si>
  <si>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</si>
  <si>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</si>
  <si>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</si>
  <si>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</si>
  <si>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</si>
  <si>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</si>
  <si>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</si>
  <si>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</si>
  <si>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</si>
  <si>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</si>
  <si>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</si>
  <si>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</si>
  <si>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</si>
  <si>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</si>
  <si>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</si>
  <si>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</si>
  <si>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</si>
  <si>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</si>
  <si>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</si>
  <si>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</si>
  <si>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</si>
  <si>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</si>
  <si>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</si>
  <si>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</si>
  <si>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</si>
  <si>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</si>
  <si>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</si>
  <si>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</si>
  <si>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</si>
  <si>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</si>
  <si>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</si>
  <si>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</si>
  <si>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</si>
  <si>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</si>
  <si>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</si>
  <si>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</si>
  <si>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</si>
  <si>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</si>
  <si>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</si>
  <si>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</si>
  <si>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</si>
  <si>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</si>
  <si>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</si>
  <si>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</si>
  <si>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</si>
  <si>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</si>
  <si>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</si>
  <si>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</si>
  <si>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</si>
  <si>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</si>
  <si>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</si>
  <si>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</si>
  <si>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</si>
  <si>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</si>
  <si>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</si>
  <si>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</si>
  <si>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</si>
  <si>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</si>
  <si>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</si>
  <si>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</si>
  <si>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</si>
  <si>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</si>
  <si>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</si>
  <si>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</si>
  <si>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</si>
  <si>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</si>
  <si>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</si>
  <si>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</si>
  <si>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</si>
  <si>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</si>
  <si>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</si>
  <si>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</si>
  <si>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</si>
  <si>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</si>
  <si>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</si>
  <si>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</si>
  <si>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</si>
  <si>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</si>
  <si>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</si>
  <si>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</si>
  <si>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</si>
  <si>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</si>
  <si>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</si>
  <si>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</si>
  <si>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</si>
  <si>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</si>
  <si>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</si>
  <si>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</si>
  <si>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</si>
  <si>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</si>
  <si>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</si>
  <si>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</si>
  <si>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</si>
  <si>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</si>
  <si>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</si>
  <si>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</si>
  <si>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</si>
  <si>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</si>
  <si>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</si>
  <si>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</si>
  <si>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</si>
  <si>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</si>
  <si>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</si>
  <si>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</si>
  <si>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</si>
  <si>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</si>
  <si>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</si>
  <si>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</si>
  <si>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</si>
  <si>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</si>
  <si>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</si>
  <si>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</si>
  <si>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</si>
  <si>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</si>
  <si>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</si>
  <si>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</si>
  <si>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</si>
  <si>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</si>
  <si>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</si>
  <si>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</si>
  <si>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</si>
  <si>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</si>
  <si>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</si>
  <si>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</si>
  <si>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</si>
  <si>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</si>
  <si>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</si>
  <si>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</si>
  <si>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</si>
  <si>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</si>
  <si>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</si>
  <si>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</si>
  <si>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</si>
  <si>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</si>
  <si>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</si>
  <si>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</si>
  <si>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</si>
  <si>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</si>
  <si>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</si>
  <si>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</si>
  <si>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</si>
  <si>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</si>
  <si>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</si>
  <si>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</si>
  <si>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</si>
  <si>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</si>
  <si>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</si>
  <si>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</si>
  <si>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</si>
  <si>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</si>
  <si>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</si>
  <si>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</si>
  <si>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</si>
  <si>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</si>
  <si>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</si>
  <si>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</si>
  <si>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</si>
  <si>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</si>
  <si>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</si>
  <si>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</si>
  <si>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</si>
  <si>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</si>
  <si>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</si>
  <si>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</si>
  <si>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</si>
  <si>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</si>
  <si>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</si>
  <si>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</si>
  <si>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</si>
  <si>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</si>
  <si>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</si>
  <si>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</si>
  <si>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</si>
  <si>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</si>
  <si>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</si>
  <si>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</si>
  <si>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</si>
  <si>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</si>
  <si>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</si>
  <si>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</si>
  <si>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</si>
  <si>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</si>
  <si>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</si>
  <si>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</si>
  <si>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</si>
  <si>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</si>
  <si>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</si>
  <si>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</si>
  <si>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</si>
  <si>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</si>
  <si>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</si>
  <si>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</si>
  <si>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</si>
  <si>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</si>
  <si>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</si>
  <si>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</si>
  <si>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</si>
  <si>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</si>
  <si>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</si>
  <si>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</si>
  <si>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</si>
  <si>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</si>
  <si>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</si>
  <si>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</si>
  <si>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</si>
  <si>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</si>
  <si>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</si>
  <si>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</si>
  <si>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</si>
  <si>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</si>
  <si>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</si>
  <si>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</si>
  <si>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</si>
  <si>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</si>
  <si>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</si>
  <si>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</si>
  <si>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</si>
  <si>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</si>
  <si>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</si>
  <si>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</si>
  <si>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</si>
  <si>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</si>
  <si>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</si>
  <si>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</si>
  <si>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</si>
  <si>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</si>
  <si>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</si>
  <si>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</si>
  <si>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</si>
  <si>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</si>
  <si>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</si>
  <si>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</si>
  <si>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</si>
  <si>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</si>
  <si>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</si>
  <si>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</si>
  <si>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</si>
  <si>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</si>
  <si>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</si>
  <si>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</si>
  <si>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</si>
  <si>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</si>
  <si>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</si>
  <si>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</si>
  <si>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</si>
  <si>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</si>
  <si>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</si>
  <si>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</si>
  <si>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</si>
  <si>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</si>
  <si>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</si>
  <si>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</si>
  <si>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</si>
  <si>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</si>
  <si>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</si>
  <si>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</si>
  <si>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</si>
  <si>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</si>
  <si>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</si>
  <si>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</si>
  <si>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</si>
  <si>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</si>
  <si>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</si>
  <si>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</si>
  <si>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</si>
  <si>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</si>
  <si>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</si>
  <si>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</si>
  <si>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</si>
  <si>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</si>
  <si>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</si>
  <si>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</si>
  <si>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</si>
  <si>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</si>
  <si>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</si>
  <si>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</si>
  <si>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</si>
  <si>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</si>
  <si>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</si>
  <si>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</si>
  <si>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</si>
  <si>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</si>
  <si>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</si>
  <si>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</si>
  <si>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</si>
  <si>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</si>
  <si>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</si>
  <si>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</si>
  <si>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</si>
  <si>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</si>
  <si>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</si>
  <si>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</si>
  <si>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</si>
  <si>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</si>
  <si>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</si>
  <si>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</si>
  <si>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</si>
  <si>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</si>
  <si>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</si>
  <si>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</si>
  <si>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</si>
  <si>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</si>
  <si>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</si>
  <si>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</si>
  <si>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</si>
  <si>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</si>
  <si>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</si>
  <si>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</si>
  <si>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</si>
  <si>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</si>
  <si>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</si>
  <si>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</si>
  <si>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</si>
  <si>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</si>
  <si>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</si>
  <si>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</si>
  <si>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</si>
  <si>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</si>
  <si>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</si>
  <si>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</si>
  <si>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</si>
  <si>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</si>
  <si>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</si>
  <si>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</si>
  <si>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</si>
  <si>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</si>
  <si>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</si>
  <si>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</si>
  <si>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</si>
  <si>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</si>
  <si>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</si>
  <si>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</si>
  <si>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</si>
  <si>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</si>
  <si>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</si>
  <si>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</si>
  <si>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</si>
  <si>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</si>
  <si>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</si>
  <si>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</si>
  <si>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</si>
  <si>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</si>
  <si>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</si>
  <si>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</si>
  <si>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</si>
  <si>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</si>
  <si>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</si>
  <si>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</si>
  <si>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</si>
  <si>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</si>
  <si>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</si>
  <si>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</si>
  <si>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</si>
  <si>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</si>
  <si>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</si>
  <si>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</si>
  <si>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</si>
  <si>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</si>
  <si>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</si>
  <si>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</si>
  <si>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</si>
  <si>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</si>
  <si>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</si>
  <si>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</si>
  <si>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</si>
  <si>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</si>
  <si>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</si>
  <si>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</si>
  <si>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</si>
  <si>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</si>
  <si>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</si>
  <si>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</si>
  <si>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</si>
  <si>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</si>
  <si>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</si>
  <si>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</si>
  <si>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</si>
  <si>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</si>
  <si>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</si>
  <si>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</si>
  <si>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</si>
  <si>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</si>
  <si>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</si>
  <si>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</si>
  <si>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</si>
  <si>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</si>
  <si>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</si>
  <si>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</si>
  <si>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</si>
  <si>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</si>
  <si>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</si>
  <si>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</si>
  <si>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</si>
  <si>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</si>
  <si>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</si>
  <si>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</si>
  <si>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</si>
  <si>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</si>
  <si>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</si>
  <si>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</si>
  <si>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</si>
  <si>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</si>
  <si>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</si>
  <si>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</si>
  <si>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</si>
  <si>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</si>
  <si>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</si>
  <si>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</si>
  <si>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</si>
  <si>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</si>
  <si>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</si>
  <si>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</si>
  <si>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</si>
  <si>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</si>
  <si>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</si>
  <si>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</si>
  <si>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</si>
  <si>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</si>
  <si>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</si>
  <si>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</si>
  <si>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</si>
  <si>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</si>
  <si>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</si>
  <si>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</si>
  <si>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</si>
  <si>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</si>
  <si>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</si>
  <si>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</si>
  <si>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</si>
  <si>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</si>
  <si>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</si>
  <si>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</si>
  <si>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</si>
  <si>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</si>
  <si>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</si>
  <si>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</si>
  <si>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</si>
  <si>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</si>
  <si>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</si>
  <si>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</si>
  <si>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</si>
  <si>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</si>
  <si>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</si>
  <si>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</si>
  <si>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</si>
  <si>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</si>
  <si>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</si>
  <si>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</si>
  <si>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</si>
  <si>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</si>
  <si>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</si>
  <si>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</si>
  <si>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</si>
  <si>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</si>
  <si>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</si>
  <si>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</si>
  <si>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</si>
  <si>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</si>
  <si>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</si>
  <si>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</si>
  <si>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</si>
  <si>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</si>
  <si>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</si>
  <si>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</si>
  <si>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</si>
  <si>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</si>
  <si>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</si>
  <si>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</si>
  <si>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</si>
  <si>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</si>
  <si>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</si>
  <si>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</si>
  <si>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</si>
  <si>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</si>
  <si>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</si>
  <si>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</si>
  <si>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</si>
  <si>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</si>
  <si>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</si>
  <si>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</si>
  <si>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</si>
  <si>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</si>
  <si>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</si>
  <si>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</si>
  <si>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</si>
  <si>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</si>
  <si>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</si>
  <si>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</si>
  <si>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</si>
  <si>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</si>
  <si>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</si>
  <si>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</si>
  <si>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</si>
  <si>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</si>
  <si>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</si>
  <si>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</si>
  <si>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</si>
  <si>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</si>
  <si>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</si>
  <si>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</si>
  <si>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</si>
  <si>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</si>
  <si>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</si>
  <si>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</si>
  <si>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</si>
  <si>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</si>
  <si>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</si>
  <si>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</si>
  <si>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</si>
  <si>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</si>
  <si>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</si>
  <si>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</si>
  <si>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</si>
  <si>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</si>
  <si>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</si>
  <si>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</si>
  <si>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</si>
  <si>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</si>
  <si>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</si>
  <si>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</si>
  <si>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</si>
  <si>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</si>
  <si>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</si>
  <si>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</si>
  <si>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</si>
  <si>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</si>
  <si>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</si>
  <si>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</si>
  <si>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</si>
  <si>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</si>
  <si>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</si>
  <si>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</si>
  <si>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</si>
  <si>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</si>
  <si>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</si>
  <si>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</si>
  <si>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</si>
  <si>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</si>
  <si>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</si>
  <si>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</si>
  <si>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</si>
  <si>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</si>
  <si>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</si>
  <si>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</si>
  <si>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</si>
  <si>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</si>
  <si>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</si>
  <si>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</si>
  <si>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</si>
  <si>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</si>
  <si>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</si>
  <si>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</si>
  <si>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</si>
  <si>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</si>
  <si>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</si>
  <si>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</si>
  <si>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</si>
  <si>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</si>
  <si>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</si>
  <si>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</si>
  <si>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</si>
  <si>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</si>
  <si>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</si>
  <si>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</si>
  <si>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</si>
  <si>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</si>
  <si>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</si>
  <si>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</si>
  <si>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</si>
  <si>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</si>
  <si>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</si>
  <si>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</si>
  <si>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</si>
  <si>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</si>
  <si>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</si>
  <si>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</si>
  <si>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</si>
  <si>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</si>
  <si>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</si>
  <si>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</si>
  <si>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</si>
  <si>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</si>
  <si>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</si>
  <si>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</si>
  <si>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</si>
  <si>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</si>
  <si>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</si>
  <si>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</si>
  <si>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</si>
  <si>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</si>
  <si>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</si>
  <si>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</si>
  <si>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</si>
  <si>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</si>
  <si>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</si>
  <si>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</si>
  <si>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</si>
  <si>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</si>
  <si>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</si>
  <si>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</si>
  <si>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</si>
  <si>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</si>
  <si>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</si>
  <si>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</si>
  <si>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</si>
  <si>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</si>
  <si>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</si>
  <si>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</si>
  <si>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</si>
  <si>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</si>
  <si>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</si>
  <si>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</si>
  <si>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</si>
  <si>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</si>
  <si>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</si>
  <si>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</si>
  <si>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</si>
  <si>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</si>
  <si>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</si>
  <si>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</si>
  <si>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</si>
  <si>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</si>
  <si>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</si>
  <si>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</si>
  <si>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</si>
  <si>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</si>
  <si>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</si>
  <si>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</si>
  <si>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</si>
  <si>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</si>
  <si>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</si>
  <si>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</si>
  <si>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</si>
  <si>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</si>
  <si>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</si>
  <si>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</si>
  <si>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</si>
  <si>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</si>
  <si>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</si>
  <si>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</si>
  <si>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</si>
  <si>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</si>
  <si>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</si>
  <si>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</si>
  <si>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</si>
  <si>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</si>
  <si>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</si>
  <si>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</si>
  <si>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</si>
  <si>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</si>
  <si>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</si>
  <si>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</si>
  <si>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</si>
  <si>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</si>
  <si>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</si>
  <si>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</si>
  <si>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</si>
  <si>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</si>
  <si>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</si>
  <si>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</si>
  <si>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</si>
  <si>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</si>
  <si>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</si>
  <si>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</si>
  <si>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</si>
  <si>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</si>
  <si>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</si>
  <si>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</si>
  <si>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</si>
  <si>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</si>
  <si>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</si>
  <si>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</si>
  <si>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</si>
  <si>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</si>
  <si>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</si>
  <si>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</si>
  <si>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</si>
  <si>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</si>
  <si>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</si>
  <si>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</si>
  <si>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</si>
  <si>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</si>
  <si>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</si>
  <si>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</si>
  <si>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</si>
  <si>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</si>
  <si>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</si>
  <si>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</si>
  <si>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</si>
  <si>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</si>
  <si>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</si>
  <si>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</si>
  <si>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</si>
  <si>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</si>
  <si>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</si>
  <si>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</si>
  <si>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</si>
  <si>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</si>
  <si>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</si>
  <si>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</si>
  <si>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</si>
  <si>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</si>
  <si>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</si>
  <si>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</si>
  <si>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</si>
  <si>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</si>
  <si>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</si>
  <si>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</si>
  <si>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</si>
  <si>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</si>
  <si>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</si>
  <si>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</si>
  <si>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</si>
  <si>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</si>
  <si>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</si>
  <si>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</si>
  <si>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</si>
  <si>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</si>
  <si>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</si>
  <si>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</si>
  <si>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</si>
  <si>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</si>
  <si>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</si>
  <si>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</si>
  <si>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</si>
  <si>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</si>
  <si>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</si>
  <si>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</si>
  <si>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</si>
  <si>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</si>
  <si>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</si>
  <si>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</si>
  <si>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</si>
  <si>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</si>
  <si>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</si>
  <si>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</si>
  <si>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</si>
  <si>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</si>
  <si>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</si>
  <si>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</si>
  <si>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</si>
  <si>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</si>
  <si>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</si>
  <si>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</si>
  <si>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</si>
  <si>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</si>
  <si>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</si>
  <si>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</si>
  <si>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</si>
  <si>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</si>
  <si>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</si>
  <si>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</si>
  <si>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</si>
  <si>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</si>
  <si>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</si>
  <si>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</si>
  <si>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</si>
  <si>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</si>
  <si>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</si>
  <si>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</si>
  <si>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</si>
  <si>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</si>
  <si>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</si>
  <si>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</si>
  <si>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</si>
  <si>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</si>
  <si>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</si>
  <si>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</si>
  <si>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</si>
  <si>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</si>
  <si>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</si>
  <si>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</si>
  <si>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</si>
  <si>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</si>
  <si>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</si>
  <si>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</si>
  <si>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</si>
  <si>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</si>
  <si>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</si>
  <si>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</si>
  <si>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</si>
  <si>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</si>
  <si>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</si>
  <si>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</si>
  <si>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</si>
  <si>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</si>
  <si>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</si>
  <si>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</si>
  <si>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</si>
  <si>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</si>
  <si>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</si>
  <si>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</si>
  <si>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</si>
  <si>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</si>
  <si>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</si>
  <si>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</si>
  <si>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</si>
  <si>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</si>
  <si>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</si>
  <si>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</si>
  <si>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</si>
  <si>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</si>
  <si>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</si>
  <si>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</si>
  <si>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</si>
  <si>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</si>
  <si>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</si>
  <si>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</si>
  <si>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</si>
  <si>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</si>
  <si>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</si>
  <si>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</si>
  <si>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</si>
  <si>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</si>
  <si>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</si>
  <si>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</si>
  <si>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</si>
  <si>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</si>
  <si>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</si>
  <si>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</si>
  <si>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</si>
  <si>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</si>
  <si>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</si>
  <si>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</si>
  <si>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</si>
  <si>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</si>
  <si>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</si>
  <si>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</si>
  <si>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</si>
  <si>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</si>
  <si>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</si>
  <si>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</si>
  <si>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</si>
  <si>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</si>
  <si>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</si>
  <si>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</si>
  <si>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</si>
  <si>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</si>
  <si>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</si>
  <si>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</si>
  <si>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</si>
  <si>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</si>
  <si>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</si>
  <si>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</si>
  <si>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</si>
  <si>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</si>
  <si>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</si>
  <si>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</si>
  <si>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</si>
  <si>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</si>
  <si>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</si>
  <si>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</si>
  <si>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</si>
  <si>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</si>
  <si>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</si>
  <si>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</si>
  <si>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</si>
  <si>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</si>
  <si>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</si>
  <si>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</si>
  <si>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</si>
  <si>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</si>
  <si>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</si>
  <si>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</si>
  <si>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</si>
  <si>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</si>
  <si>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</si>
  <si>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</si>
  <si>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</si>
  <si>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</si>
  <si>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</si>
  <si>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</si>
  <si>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</si>
  <si>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</si>
  <si>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</si>
  <si>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</si>
  <si>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</si>
  <si>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</si>
  <si>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</si>
  <si>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</si>
  <si>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</si>
  <si>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</si>
  <si>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</si>
  <si>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</si>
  <si>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</si>
  <si>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</si>
  <si>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</si>
  <si>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</si>
  <si>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</si>
  <si>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</si>
  <si>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</si>
  <si>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</si>
  <si>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</si>
  <si>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</si>
  <si>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</si>
  <si>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</si>
  <si>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</si>
  <si>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</si>
  <si>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</si>
  <si>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</si>
  <si>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</si>
  <si>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</si>
  <si>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</si>
  <si>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</si>
  <si>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</si>
  <si>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</si>
  <si>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</si>
  <si>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</si>
  <si>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</si>
  <si>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</si>
  <si>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</si>
  <si>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</si>
  <si>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</si>
  <si>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</si>
  <si>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</si>
  <si>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</si>
  <si>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</si>
  <si>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</si>
  <si>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</si>
  <si>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</si>
  <si>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</si>
  <si>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</si>
  <si>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</si>
  <si>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</si>
  <si>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</si>
  <si>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</si>
  <si>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</si>
  <si>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</si>
  <si>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</si>
  <si>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</si>
  <si>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</si>
  <si>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</si>
  <si>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</si>
  <si>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</si>
  <si>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</si>
  <si>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</si>
  <si>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</si>
  <si>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</si>
  <si>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</si>
  <si>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</si>
  <si>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</si>
  <si>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</si>
  <si>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</si>
  <si>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</si>
  <si>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</si>
  <si>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</si>
  <si>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</si>
  <si>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</si>
  <si>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</si>
  <si>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</si>
  <si>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</si>
  <si>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</si>
  <si>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</si>
  <si>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</si>
  <si>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</si>
  <si>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</si>
  <si>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</si>
  <si>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</si>
  <si>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</si>
  <si>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</si>
  <si>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</si>
  <si>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</si>
  <si>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</si>
  <si>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</si>
  <si>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</si>
  <si>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</si>
  <si>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</si>
  <si>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</si>
  <si>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</si>
  <si>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</si>
  <si>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</si>
  <si>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</si>
  <si>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</si>
  <si>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</si>
  <si>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</si>
  <si>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</si>
  <si>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</si>
  <si>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</si>
  <si>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</si>
  <si>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</si>
  <si>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</si>
  <si>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</si>
  <si>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</si>
  <si>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</si>
  <si>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</si>
  <si>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</si>
  <si>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</si>
  <si>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</si>
  <si>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</si>
  <si>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</si>
  <si>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</si>
  <si>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</si>
  <si>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</si>
  <si>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</si>
  <si>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</si>
  <si>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</si>
  <si>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</si>
  <si>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</si>
  <si>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</si>
  <si>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</si>
  <si>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</si>
  <si>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</si>
  <si>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</si>
  <si>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</si>
  <si>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</si>
  <si>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</si>
  <si>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</si>
  <si>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</si>
  <si>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</si>
  <si>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</si>
  <si>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</si>
  <si>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</si>
  <si>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</si>
  <si>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</si>
  <si>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</si>
  <si>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</si>
  <si>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</si>
  <si>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</si>
  <si>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</si>
  <si>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</si>
  <si>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</si>
  <si>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</si>
  <si>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</si>
  <si>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</si>
  <si>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</si>
  <si>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</si>
  <si>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</si>
  <si>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</si>
  <si>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</si>
  <si>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</si>
  <si>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</si>
  <si>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</si>
  <si>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</si>
  <si>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</si>
  <si>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</si>
  <si>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</si>
  <si>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</si>
  <si>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</si>
  <si>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</si>
  <si>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</si>
  <si>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</si>
  <si>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</si>
  <si>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</si>
  <si>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</si>
  <si>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</si>
  <si>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</si>
  <si>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</si>
  <si>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</si>
  <si>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</si>
  <si>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</si>
  <si>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</si>
  <si>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</si>
  <si>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</si>
  <si>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</si>
  <si>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</si>
  <si>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</si>
  <si>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</si>
  <si>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</si>
  <si>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</si>
  <si>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</si>
  <si>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</si>
  <si>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</si>
  <si>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</si>
  <si>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</si>
  <si>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</si>
  <si>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</si>
  <si>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</si>
  <si>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</si>
  <si>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</si>
  <si>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</si>
  <si>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</si>
  <si>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</si>
  <si>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</si>
  <si>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</si>
  <si>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</si>
  <si>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</si>
  <si>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</si>
  <si>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</si>
  <si>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</si>
  <si>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</si>
  <si>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</si>
  <si>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</si>
  <si>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</si>
  <si>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</si>
  <si>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</si>
  <si>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</si>
  <si>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</si>
  <si>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</si>
  <si>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</si>
  <si>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</si>
  <si>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</si>
  <si>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</si>
  <si>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</si>
  <si>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</si>
  <si>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</si>
  <si>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</si>
  <si>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</si>
  <si>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</si>
  <si>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</si>
  <si>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</si>
  <si>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</si>
  <si>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</si>
  <si>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</si>
  <si>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</si>
  <si>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</si>
  <si>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</si>
  <si>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</si>
  <si>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</si>
  <si>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</si>
  <si>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</si>
  <si>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</si>
  <si>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</si>
  <si>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</si>
  <si>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</si>
  <si>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</si>
  <si>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</si>
  <si>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</si>
  <si>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</si>
  <si>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</si>
  <si>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</si>
  <si>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</si>
  <si>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</si>
  <si>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</si>
  <si>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</si>
  <si>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</si>
  <si>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</si>
  <si>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</si>
  <si>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</si>
  <si>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</si>
  <si>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</si>
  <si>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</si>
  <si>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</si>
  <si>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</si>
  <si>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</si>
  <si>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</si>
  <si>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</si>
  <si>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</si>
  <si>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</si>
  <si>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</si>
  <si>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</si>
  <si>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</si>
  <si>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</si>
  <si>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</si>
  <si>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</si>
  <si>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</si>
  <si>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</si>
  <si>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</si>
  <si>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</si>
  <si>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</si>
  <si>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</si>
  <si>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</si>
  <si>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</si>
  <si>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</si>
  <si>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</si>
  <si>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</si>
  <si>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</si>
  <si>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</si>
  <si>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</si>
  <si>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</si>
  <si>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</si>
  <si>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</si>
  <si>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</si>
  <si>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</si>
  <si>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</si>
  <si>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</si>
  <si>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</si>
  <si>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</si>
  <si>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</si>
  <si>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</si>
  <si>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</si>
  <si>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</si>
  <si>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</si>
  <si>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</si>
  <si>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</si>
  <si>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</si>
  <si>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</si>
  <si>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</si>
  <si>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</si>
  <si>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</si>
  <si>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</si>
  <si>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</si>
  <si>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</si>
  <si>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</si>
  <si>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</si>
  <si>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</si>
  <si>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</si>
  <si>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</si>
  <si>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</si>
  <si>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</si>
  <si>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</si>
  <si>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</si>
  <si>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</si>
  <si>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</si>
  <si>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</si>
  <si>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</si>
  <si>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</si>
  <si>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</si>
  <si>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</si>
  <si>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</si>
  <si>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</si>
  <si>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</si>
  <si>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</si>
  <si>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</si>
  <si>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</si>
  <si>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</si>
  <si>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</si>
  <si>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</si>
  <si>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</si>
  <si>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</si>
  <si>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</si>
  <si>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</si>
  <si>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</si>
  <si>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</si>
  <si>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</si>
  <si>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</si>
  <si>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</si>
  <si>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</si>
  <si>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</si>
  <si>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</si>
  <si>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</si>
  <si>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</si>
  <si>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</si>
  <si>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</si>
  <si>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</si>
  <si>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</si>
  <si>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</si>
  <si>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</si>
  <si>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</si>
  <si>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</si>
  <si>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</si>
  <si>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</si>
  <si>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</si>
  <si>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</si>
  <si>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</si>
  <si>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</si>
  <si>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</si>
  <si>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</si>
  <si>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</si>
  <si>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</si>
  <si>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</si>
  <si>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</si>
  <si>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</si>
  <si>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</si>
  <si>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</si>
  <si>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</si>
  <si>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</si>
  <si>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</si>
  <si>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</si>
  <si>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</si>
  <si>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</si>
  <si>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</si>
  <si>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</si>
  <si>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</si>
  <si>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</si>
  <si>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</si>
  <si>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</si>
  <si>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</si>
  <si>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</si>
  <si>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</si>
  <si>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</si>
  <si>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</si>
  <si>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</si>
  <si>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</si>
  <si>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</si>
  <si>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</si>
  <si>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</si>
  <si>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</si>
  <si>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</si>
  <si>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</si>
  <si>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</si>
  <si>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</si>
  <si>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</si>
  <si>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</si>
  <si>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</si>
  <si>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</si>
  <si>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</si>
  <si>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</si>
  <si>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</si>
  <si>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</si>
  <si>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</si>
  <si>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</si>
  <si>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</si>
  <si>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</si>
  <si>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</si>
  <si>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</si>
  <si>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</si>
  <si>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</si>
  <si>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</si>
  <si>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</si>
  <si>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</si>
  <si>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</si>
  <si>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</si>
  <si>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</si>
  <si>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</si>
  <si>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</si>
  <si>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</si>
  <si>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</si>
  <si>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</si>
  <si>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</si>
  <si>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</si>
  <si>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</si>
  <si>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</si>
  <si>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</si>
  <si>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</si>
  <si>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</si>
  <si>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</si>
  <si>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</si>
  <si>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</si>
  <si>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</si>
  <si>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</si>
  <si>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</si>
  <si>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</si>
  <si>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</si>
  <si>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</si>
  <si>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</si>
  <si>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</si>
  <si>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</si>
  <si>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</si>
  <si>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</si>
  <si>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</si>
  <si>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</si>
  <si>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</si>
  <si>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</si>
  <si>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</si>
  <si>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</si>
  <si>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</si>
  <si>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</si>
  <si>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</si>
  <si>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</si>
  <si>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</si>
  <si>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</si>
  <si>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</si>
  <si>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</si>
  <si>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</si>
  <si>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</si>
  <si>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</si>
  <si>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</si>
  <si>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</si>
  <si>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</si>
  <si>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</si>
  <si>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</si>
  <si>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</si>
  <si>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</si>
  <si>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</si>
  <si>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</si>
  <si>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</si>
  <si>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</si>
  <si>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</si>
  <si>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</si>
  <si>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</si>
  <si>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</si>
  <si>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</si>
  <si>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</si>
  <si>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</si>
  <si>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</si>
  <si>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</si>
  <si>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</si>
  <si>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</si>
  <si>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</si>
  <si>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</si>
  <si>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</si>
  <si>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</si>
  <si>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</si>
  <si>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</si>
  <si>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</si>
  <si>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</si>
  <si>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</si>
  <si>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</si>
  <si>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</si>
  <si>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</si>
  <si>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</si>
  <si>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</si>
  <si>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</si>
  <si>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</si>
  <si>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</si>
  <si>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</si>
  <si>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</si>
  <si>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</si>
  <si>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</si>
  <si>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</si>
  <si>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</si>
  <si>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</si>
  <si>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</si>
  <si>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</si>
  <si>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</si>
  <si>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</si>
  <si>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</si>
  <si>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</si>
  <si>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</si>
  <si>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</si>
  <si>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</si>
  <si>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</si>
  <si>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</si>
  <si>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</si>
  <si>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</si>
  <si>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</si>
  <si>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</si>
  <si>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</si>
  <si>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</si>
  <si>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</si>
  <si>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</si>
  <si>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</si>
  <si>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</si>
  <si>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</si>
  <si>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</si>
  <si>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</si>
  <si>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</si>
  <si>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</si>
  <si>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</si>
  <si>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</si>
  <si>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</si>
  <si>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</si>
  <si>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</si>
  <si>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</si>
  <si>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</si>
  <si>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</si>
  <si>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</si>
  <si>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</si>
  <si>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</si>
  <si>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</si>
  <si>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</si>
  <si>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</si>
  <si>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</si>
  <si>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</si>
  <si>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</si>
  <si>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</si>
  <si>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</si>
  <si>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</si>
  <si>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</si>
  <si>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</si>
  <si>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</si>
  <si>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</si>
  <si>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</si>
  <si>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</si>
  <si>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</si>
  <si>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</si>
  <si>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</si>
  <si>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</si>
  <si>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</si>
  <si>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</si>
  <si>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</si>
  <si>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</si>
  <si>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</si>
  <si>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</si>
  <si>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</si>
  <si>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</si>
  <si>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</si>
  <si>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</si>
  <si>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</si>
  <si>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</si>
  <si>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</si>
  <si>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</si>
  <si>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</si>
  <si>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</si>
  <si>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</si>
  <si>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</si>
  <si>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</si>
  <si>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</si>
  <si>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</si>
  <si>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</si>
  <si>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</si>
  <si>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</si>
  <si>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</si>
  <si>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</si>
  <si>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</si>
  <si>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</si>
  <si>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</si>
  <si>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</si>
  <si>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</si>
  <si>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</si>
  <si>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</si>
  <si>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</si>
  <si>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</si>
  <si>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</si>
  <si>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</si>
  <si>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</si>
  <si>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</si>
  <si>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</si>
  <si>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</si>
  <si>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</si>
  <si>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</si>
  <si>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</si>
  <si>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</si>
  <si>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</si>
  <si>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</si>
  <si>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</si>
  <si>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</si>
  <si>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</si>
  <si>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</si>
  <si>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</si>
  <si>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</si>
  <si>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</si>
  <si>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</si>
  <si>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</si>
  <si>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</si>
  <si>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</si>
  <si>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</si>
  <si>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</si>
  <si>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</si>
  <si>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</si>
  <si>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</si>
  <si>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</si>
  <si>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</si>
  <si>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</si>
  <si>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</si>
  <si>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</si>
  <si>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</si>
  <si>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</si>
  <si>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</si>
  <si>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</si>
  <si>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</si>
  <si>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</si>
  <si>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</si>
  <si>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</si>
  <si>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</si>
  <si>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</si>
  <si>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</si>
  <si>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</si>
  <si>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</si>
  <si>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</si>
  <si>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</si>
  <si>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</si>
  <si>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</si>
  <si>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</si>
  <si>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</si>
  <si>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</si>
  <si>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</si>
  <si>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</si>
  <si>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</si>
  <si>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</si>
  <si>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</si>
  <si>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</si>
  <si>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</si>
  <si>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</si>
  <si>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</si>
  <si>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</si>
  <si>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</si>
  <si>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</si>
  <si>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</si>
  <si>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</si>
  <si>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</si>
  <si>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</si>
  <si>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</si>
  <si>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</si>
  <si>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</si>
  <si>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</si>
  <si>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</si>
  <si>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</si>
  <si>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</si>
  <si>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</si>
  <si>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</si>
  <si>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</si>
  <si>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</si>
  <si>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</si>
  <si>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</si>
  <si>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</si>
  <si>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</si>
  <si>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</si>
  <si>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</si>
  <si>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</si>
  <si>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</si>
  <si>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</si>
  <si>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</si>
  <si>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</si>
  <si>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</si>
  <si>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</si>
  <si>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</si>
  <si>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</si>
  <si>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</si>
  <si>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</si>
  <si>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</si>
  <si>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</si>
  <si>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</si>
  <si>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</si>
  <si>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</si>
  <si>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</si>
  <si>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</si>
  <si>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</si>
  <si>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</si>
  <si>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</si>
  <si>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</si>
  <si>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</si>
  <si>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</si>
  <si>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</si>
  <si>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</si>
  <si>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</si>
  <si>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</si>
  <si>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</si>
  <si>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</si>
  <si>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</si>
  <si>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</si>
  <si>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</si>
  <si>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</si>
  <si>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</si>
  <si>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</si>
  <si>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</si>
  <si>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</si>
  <si>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</si>
  <si>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</si>
  <si>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</si>
  <si>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</si>
  <si>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</si>
  <si>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</si>
  <si>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</si>
  <si>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</si>
  <si>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</si>
  <si>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</si>
  <si>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</si>
  <si>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</si>
  <si>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</si>
  <si>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</si>
  <si>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</si>
  <si>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</si>
  <si>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</si>
  <si>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</si>
  <si>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</si>
  <si>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</si>
  <si>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</si>
  <si>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</si>
  <si>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</si>
  <si>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</si>
  <si>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</si>
  <si>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</si>
  <si>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</si>
  <si>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</si>
  <si>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</si>
  <si>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</si>
  <si>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</si>
  <si>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</si>
  <si>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</si>
  <si>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</si>
  <si>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</si>
  <si>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</si>
  <si>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</si>
  <si>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</si>
  <si>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</si>
  <si>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</si>
  <si>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</si>
  <si>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</si>
  <si>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</si>
  <si>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</si>
  <si>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</si>
  <si>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</si>
  <si>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</si>
  <si>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</si>
  <si>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</si>
  <si>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</si>
  <si>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</si>
  <si>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</si>
  <si>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</si>
  <si>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</si>
  <si>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</si>
  <si>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</si>
  <si>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</si>
  <si>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</si>
  <si>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</si>
  <si>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</si>
  <si>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</si>
  <si>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</si>
  <si>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</si>
  <si>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</si>
  <si>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</si>
  <si>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</si>
  <si>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</si>
  <si>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</si>
  <si>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</si>
  <si>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</si>
  <si>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</si>
  <si>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</si>
  <si>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</si>
  <si>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</si>
  <si>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</si>
  <si>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</si>
  <si>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</si>
  <si>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</si>
  <si>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</si>
  <si>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</si>
  <si>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</si>
  <si>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</si>
  <si>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</si>
  <si>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</si>
  <si>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</si>
  <si>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</si>
  <si>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</si>
  <si>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</si>
  <si>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</si>
  <si>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</si>
  <si>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</si>
  <si>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</si>
  <si>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</si>
  <si>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</si>
  <si>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</si>
  <si>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</si>
  <si>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</si>
  <si>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</si>
  <si>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</si>
  <si>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</si>
  <si>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</si>
  <si>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</si>
  <si>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</si>
  <si>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</si>
  <si>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</si>
  <si>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</si>
  <si>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</si>
  <si>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</si>
  <si>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</si>
  <si>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</si>
  <si>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</si>
  <si>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</si>
  <si>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</si>
  <si>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</si>
  <si>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</si>
  <si>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</si>
  <si>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</si>
  <si>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</si>
  <si>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</si>
  <si>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</si>
  <si>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</si>
  <si>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</si>
  <si>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</si>
  <si>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</si>
  <si>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</si>
  <si>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</si>
  <si>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</si>
  <si>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</si>
  <si>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</si>
  <si>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</si>
  <si>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</si>
  <si>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</si>
  <si>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</si>
  <si>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</si>
  <si>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</si>
  <si>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</si>
  <si>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</si>
  <si>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</si>
  <si>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</si>
  <si>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</si>
  <si>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</si>
  <si>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</si>
  <si>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</si>
  <si>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</si>
  <si>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</si>
  <si>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</si>
  <si>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</si>
  <si>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</si>
  <si>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</si>
  <si>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</si>
  <si>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</si>
  <si>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</si>
  <si>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</si>
  <si>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</si>
  <si>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</si>
  <si>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</si>
  <si>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</si>
  <si>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</si>
  <si>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</si>
  <si>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</si>
  <si>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</si>
  <si>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</si>
  <si>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</si>
  <si>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</si>
  <si>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</si>
  <si>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</si>
  <si>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</si>
  <si>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</si>
  <si>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</si>
  <si>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</si>
  <si>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</si>
  <si>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</si>
  <si>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</si>
  <si>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</si>
  <si>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</si>
  <si>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</si>
  <si>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</si>
  <si>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</si>
  <si>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</si>
  <si>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</si>
  <si>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</si>
  <si>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</si>
  <si>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</si>
  <si>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</si>
  <si>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</si>
  <si>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</si>
  <si>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</si>
  <si>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</si>
  <si>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</si>
  <si>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</si>
  <si>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</si>
  <si>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</si>
  <si>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</si>
  <si>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</si>
  <si>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</si>
  <si>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</si>
  <si>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</si>
  <si>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</si>
  <si>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</si>
  <si>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</si>
  <si>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</si>
  <si>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</si>
  <si>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</si>
  <si>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</si>
  <si>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</si>
  <si>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</si>
  <si>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</si>
  <si>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</si>
  <si>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</si>
  <si>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</si>
  <si>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</si>
  <si>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</si>
  <si>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</si>
  <si>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</si>
  <si>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</si>
  <si>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</si>
  <si>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</si>
  <si>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</si>
  <si>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</si>
  <si>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</si>
  <si>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</si>
  <si>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</si>
  <si>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</si>
  <si>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</si>
  <si>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</si>
  <si>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</si>
  <si>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</si>
  <si>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</si>
  <si>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</si>
  <si>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</si>
  <si>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</si>
  <si>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</si>
  <si>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</si>
  <si>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</si>
  <si>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</si>
  <si>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</si>
  <si>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</si>
  <si>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</si>
  <si>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</si>
  <si>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</si>
  <si>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</si>
  <si>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</si>
  <si>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</si>
  <si>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</si>
  <si>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</si>
  <si>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</si>
  <si>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</si>
  <si>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</si>
  <si>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</si>
  <si>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</si>
  <si>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</si>
  <si>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</si>
  <si>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</si>
  <si>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</si>
  <si>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</si>
  <si>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</si>
  <si>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</si>
  <si>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</si>
  <si>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</si>
  <si>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</si>
  <si>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</si>
  <si>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</si>
  <si>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</si>
  <si>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</si>
  <si>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</si>
  <si>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</si>
  <si>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</si>
  <si>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</si>
  <si>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</si>
  <si>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</si>
  <si>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</si>
  <si>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</si>
  <si>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</si>
  <si>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</si>
  <si>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</si>
  <si>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</si>
  <si>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</si>
  <si>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</si>
  <si>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</si>
  <si>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</si>
  <si>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</si>
  <si>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</si>
  <si>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</si>
  <si>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</si>
  <si>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</si>
  <si>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</si>
  <si>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</si>
  <si>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</si>
  <si>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</si>
  <si>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</si>
  <si>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</si>
  <si>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</si>
  <si>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</si>
  <si>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</si>
  <si>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</si>
  <si>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</si>
  <si>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</si>
  <si>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</si>
  <si>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</si>
  <si>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</si>
  <si>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</si>
  <si>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</si>
  <si>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</si>
  <si>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</si>
  <si>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</si>
  <si>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</si>
  <si>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</si>
  <si>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</si>
  <si>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</si>
  <si>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</si>
  <si>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</si>
  <si>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</si>
  <si>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</si>
  <si>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</si>
  <si>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</si>
  <si>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</si>
  <si>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</si>
  <si>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</si>
  <si>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</si>
  <si>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</si>
  <si>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</si>
  <si>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</si>
  <si>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</si>
  <si>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</si>
  <si>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</si>
  <si>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</si>
  <si>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</si>
  <si>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</si>
  <si>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</si>
  <si>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</si>
  <si>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</si>
  <si>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</si>
  <si>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</si>
  <si>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</si>
  <si>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</si>
  <si>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</si>
  <si>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</si>
  <si>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</si>
  <si>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</si>
  <si>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</si>
  <si>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</si>
  <si>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</si>
  <si>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</si>
  <si>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</si>
  <si>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</si>
  <si>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</si>
  <si>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</si>
  <si>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</si>
  <si>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</si>
  <si>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</si>
  <si>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</si>
  <si>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</si>
  <si>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</si>
  <si>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</si>
  <si>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</si>
  <si>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</si>
  <si>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</si>
  <si>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</si>
  <si>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</si>
  <si>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</si>
  <si>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</si>
  <si>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</si>
  <si>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</si>
  <si>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</si>
  <si>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</si>
  <si>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</si>
  <si>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</si>
  <si>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</si>
  <si>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</si>
  <si>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</si>
  <si>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</si>
  <si>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</si>
  <si>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</si>
  <si>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</si>
  <si>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</si>
  <si>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</si>
  <si>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</si>
  <si>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</si>
  <si>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</si>
  <si>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</si>
  <si>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</si>
  <si>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</si>
  <si>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</si>
  <si>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</si>
  <si>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</si>
  <si>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</si>
  <si>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</si>
  <si>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</si>
  <si>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</si>
  <si>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</si>
  <si>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</si>
  <si>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</si>
  <si>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</si>
  <si>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</si>
  <si>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</si>
  <si>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</si>
  <si>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</si>
  <si>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</si>
  <si>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</si>
  <si>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</si>
  <si>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</si>
  <si>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</si>
  <si>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</si>
  <si>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</si>
  <si>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</si>
  <si>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</si>
  <si>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</si>
  <si>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</si>
  <si>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</si>
  <si>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</si>
  <si>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</si>
  <si>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</si>
  <si>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</si>
  <si>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</si>
  <si>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</si>
  <si>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</si>
  <si>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</si>
  <si>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</si>
  <si>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</si>
  <si>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</si>
  <si>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</si>
  <si>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</si>
  <si>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</si>
  <si>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</si>
  <si>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</si>
  <si>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</si>
  <si>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</si>
  <si>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</si>
  <si>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</si>
  <si>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</si>
  <si>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</si>
  <si>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</si>
  <si>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</si>
  <si>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</si>
  <si>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</si>
  <si>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</si>
  <si>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</si>
  <si>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</si>
  <si>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</si>
  <si>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</si>
  <si>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</si>
  <si>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</si>
  <si>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</si>
  <si>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</si>
  <si>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</si>
  <si>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</si>
  <si>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</si>
  <si>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</si>
  <si>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</si>
  <si>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</si>
  <si>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</si>
  <si>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</si>
  <si>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</si>
  <si>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</si>
  <si>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</si>
  <si>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</si>
  <si>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</si>
  <si>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</si>
  <si>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</si>
  <si>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</si>
  <si>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</si>
  <si>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</si>
  <si>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</si>
  <si>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</si>
  <si>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</si>
  <si>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</si>
  <si>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</si>
  <si>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</si>
  <si>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</si>
  <si>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</si>
  <si>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</si>
  <si>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</si>
  <si>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</si>
  <si>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</si>
  <si>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</si>
  <si>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</si>
  <si>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</si>
  <si>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</si>
  <si>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</si>
  <si>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</si>
  <si>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</si>
  <si>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</si>
  <si>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</si>
  <si>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</si>
  <si>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</si>
  <si>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</si>
  <si>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</si>
  <si>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</si>
  <si>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</si>
  <si>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</si>
  <si>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</si>
  <si>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</si>
  <si>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</si>
  <si>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</si>
  <si>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</si>
  <si>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</si>
  <si>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</si>
  <si>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</si>
  <si>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</si>
  <si>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</si>
  <si>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</si>
  <si>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</si>
  <si>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</si>
  <si>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</si>
  <si>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</si>
  <si>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</si>
  <si>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</si>
  <si>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</si>
  <si>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</si>
  <si>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</si>
  <si>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</si>
  <si>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</si>
  <si>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</si>
  <si>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</si>
  <si>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</si>
  <si>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</si>
  <si>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</si>
  <si>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</si>
  <si>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</si>
  <si>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</si>
  <si>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</si>
  <si>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</si>
  <si>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</si>
  <si>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</si>
  <si>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</si>
  <si>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</si>
  <si>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</si>
  <si>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</si>
  <si>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</si>
  <si>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</si>
  <si>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</si>
  <si>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</si>
  <si>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</si>
  <si>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</si>
  <si>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</si>
  <si>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</si>
  <si>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</si>
  <si>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</si>
  <si>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</si>
  <si>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</si>
  <si>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</si>
  <si>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</si>
  <si>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</si>
  <si>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</si>
  <si>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</si>
  <si>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</si>
  <si>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</si>
  <si>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</si>
  <si>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</si>
  <si>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</si>
  <si>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</si>
  <si>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</si>
  <si>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</si>
  <si>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</si>
  <si>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</si>
  <si>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</si>
  <si>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</si>
  <si>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</si>
  <si>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</si>
  <si>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</si>
  <si>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</si>
  <si>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</si>
  <si>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</si>
  <si>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</si>
  <si>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</si>
  <si>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</si>
  <si>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</si>
  <si>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</si>
  <si>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</si>
  <si>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</si>
  <si>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</si>
  <si>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</si>
  <si>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</si>
  <si>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</si>
  <si>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</si>
  <si>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</si>
  <si>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</si>
  <si>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</si>
  <si>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</si>
  <si>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</si>
  <si>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</si>
  <si>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</si>
  <si>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</si>
  <si>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</si>
  <si>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</si>
  <si>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</si>
  <si>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</si>
  <si>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</si>
  <si>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</si>
  <si>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</si>
  <si>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</si>
  <si>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</si>
  <si>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</si>
  <si>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</si>
  <si>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</si>
  <si>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</si>
  <si>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</si>
  <si>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</si>
  <si>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</si>
  <si>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</si>
  <si>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</si>
  <si>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</si>
  <si>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</si>
  <si>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</si>
  <si>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</si>
  <si>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</si>
  <si>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</si>
  <si>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</si>
  <si>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</si>
  <si>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</si>
  <si>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</si>
  <si>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</si>
  <si>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</si>
  <si>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</si>
  <si>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</si>
  <si>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</si>
  <si>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</si>
  <si>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</si>
  <si>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</si>
  <si>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</si>
  <si>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</si>
  <si>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</si>
  <si>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</si>
  <si>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</si>
  <si>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</si>
  <si>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</si>
  <si>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</si>
  <si>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</si>
  <si>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</si>
  <si>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</si>
  <si>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</si>
  <si>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</si>
  <si>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</si>
  <si>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</si>
  <si>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</si>
  <si>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</si>
  <si>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</si>
  <si>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</si>
  <si>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</si>
  <si>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</si>
  <si>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</si>
  <si>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</si>
  <si>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</si>
  <si>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</si>
  <si>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</si>
  <si>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</si>
  <si>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</si>
  <si>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</si>
  <si>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</si>
  <si>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</si>
  <si>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</si>
  <si>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</si>
  <si>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</si>
  <si>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</si>
  <si>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</si>
  <si>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</si>
  <si>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</si>
  <si>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</si>
  <si>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</si>
  <si>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</si>
  <si>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</si>
  <si>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</si>
  <si>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</si>
  <si>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</si>
  <si>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</si>
  <si>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</si>
  <si>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</si>
  <si>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</si>
  <si>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</si>
  <si>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</si>
  <si>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</si>
  <si>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</si>
  <si>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</si>
  <si>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</si>
  <si>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</si>
  <si>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</si>
  <si>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</si>
  <si>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</si>
  <si>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</si>
  <si>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</si>
  <si>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</si>
  <si>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</si>
  <si>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</si>
  <si>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</si>
  <si>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</si>
  <si>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</si>
  <si>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</si>
  <si>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</si>
  <si>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</si>
  <si>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</si>
  <si>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</si>
  <si>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</si>
  <si>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</si>
  <si>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</si>
  <si>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</si>
  <si>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</si>
  <si>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</si>
  <si>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</si>
  <si>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</si>
  <si>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</si>
  <si>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</si>
  <si>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</si>
  <si>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</si>
  <si>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</si>
  <si>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</si>
  <si>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</si>
  <si>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</si>
  <si>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</si>
  <si>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</si>
  <si>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</si>
  <si>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</si>
  <si>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</si>
  <si>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</si>
  <si>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</si>
  <si>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</si>
  <si>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</si>
  <si>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</si>
  <si>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</si>
  <si>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</si>
  <si>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</si>
  <si>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</si>
  <si>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</si>
  <si>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</si>
  <si>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</si>
  <si>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</si>
  <si>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</si>
  <si>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</si>
  <si>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</si>
  <si>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</si>
  <si>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</si>
  <si>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</si>
  <si>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</si>
  <si>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</si>
  <si>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</si>
  <si>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</si>
  <si>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</si>
  <si>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</si>
  <si>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</si>
  <si>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</si>
  <si>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</si>
  <si>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</si>
  <si>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</si>
  <si>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</si>
  <si>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</si>
  <si>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</si>
  <si>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</si>
  <si>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</si>
  <si>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</si>
  <si>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</si>
  <si>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</si>
  <si>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</si>
  <si>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</si>
  <si>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</si>
  <si>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</si>
  <si>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</si>
  <si>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</si>
  <si>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</si>
  <si>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</si>
  <si>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</si>
  <si>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</si>
  <si>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</si>
  <si>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</si>
  <si>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</si>
  <si>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</si>
  <si>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</si>
  <si>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</si>
  <si>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</si>
  <si>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</si>
  <si>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</si>
  <si>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</si>
  <si>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</si>
  <si>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</si>
  <si>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</si>
  <si>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</si>
  <si>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</si>
  <si>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</si>
  <si>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</si>
  <si>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</si>
  <si>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</si>
  <si>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</si>
  <si>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</si>
  <si>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</si>
  <si>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</si>
  <si>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</si>
  <si>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</si>
  <si>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</si>
  <si>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</si>
  <si>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</si>
  <si>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</si>
  <si>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</si>
  <si>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</si>
  <si>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</si>
  <si>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</si>
  <si>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</si>
  <si>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</si>
  <si>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</si>
  <si>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</si>
  <si>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</si>
  <si>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</si>
  <si>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</si>
  <si>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</si>
  <si>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</si>
  <si>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</si>
  <si>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</si>
  <si>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</si>
  <si>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</si>
  <si>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</si>
  <si>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</si>
  <si>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</si>
  <si>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</si>
  <si>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</si>
  <si>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</si>
  <si>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</si>
  <si>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</si>
  <si>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</si>
  <si>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</si>
  <si>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</si>
  <si>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</si>
  <si>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</si>
  <si>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</si>
  <si>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</si>
  <si>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</si>
  <si>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</si>
  <si>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</si>
  <si>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</si>
  <si>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</si>
  <si>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</si>
  <si>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</si>
  <si>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</si>
  <si>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</si>
  <si>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</si>
  <si>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</si>
  <si>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</si>
  <si>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</si>
  <si>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</si>
  <si>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</si>
  <si>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</si>
  <si>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</si>
  <si>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</si>
  <si>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</si>
  <si>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</si>
  <si>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</si>
  <si>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</si>
  <si>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</si>
  <si>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</si>
  <si>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</si>
  <si>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</si>
  <si>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</si>
  <si>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</si>
  <si>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</si>
  <si>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</si>
  <si>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</si>
  <si>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</si>
  <si>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</si>
  <si>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</si>
  <si>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</si>
  <si>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</si>
  <si>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</si>
  <si>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</si>
  <si>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</si>
  <si>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</si>
  <si>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</si>
  <si>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</si>
  <si>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</si>
  <si>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</si>
  <si>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</si>
  <si>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</si>
  <si>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</si>
  <si>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</si>
  <si>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</si>
  <si>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</si>
  <si>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</si>
  <si>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</si>
  <si>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</si>
  <si>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</si>
  <si>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</si>
  <si>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</si>
  <si>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</si>
  <si>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</si>
  <si>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</si>
  <si>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</si>
  <si>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</si>
  <si>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</si>
  <si>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</si>
  <si>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</si>
  <si>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</si>
  <si>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</si>
  <si>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</si>
  <si>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</si>
  <si>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</si>
  <si>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</si>
  <si>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</si>
  <si>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</si>
  <si>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</si>
  <si>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</si>
  <si>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</si>
  <si>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</si>
  <si>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</si>
  <si>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</si>
  <si>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</si>
  <si>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</si>
  <si>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</si>
  <si>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</si>
  <si>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</si>
  <si>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</si>
  <si>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</si>
  <si>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</si>
  <si>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</si>
  <si>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</si>
  <si>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</si>
  <si>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</si>
  <si>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</si>
  <si>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</si>
  <si>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</si>
  <si>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</si>
  <si>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</si>
  <si>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</si>
  <si>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</si>
  <si>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</si>
  <si>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</si>
  <si>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</si>
  <si>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</si>
  <si>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</si>
  <si>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</si>
  <si>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</si>
  <si>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</si>
  <si>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</si>
  <si>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</si>
  <si>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</si>
  <si>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</si>
  <si>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</si>
  <si>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</si>
  <si>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</si>
  <si>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</si>
  <si>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</si>
  <si>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</si>
  <si>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</si>
  <si>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</si>
  <si>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</si>
  <si>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</si>
  <si>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</si>
  <si>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</si>
  <si>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</si>
  <si>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</si>
  <si>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</si>
  <si>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</si>
  <si>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</si>
  <si>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</si>
  <si>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</si>
  <si>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</si>
  <si>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</si>
  <si>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</si>
  <si>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</si>
  <si>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</si>
  <si>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</si>
  <si>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</si>
  <si>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</si>
  <si>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</si>
  <si>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</si>
  <si>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</si>
  <si>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</si>
  <si>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</si>
  <si>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</si>
  <si>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</si>
  <si>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</si>
  <si>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</si>
  <si>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</si>
  <si>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</si>
  <si>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</si>
  <si>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</si>
  <si>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</si>
  <si>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</si>
  <si>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</si>
  <si>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</si>
  <si>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</si>
  <si>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</si>
  <si>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</si>
  <si>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</si>
  <si>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</si>
  <si>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</si>
  <si>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</si>
  <si>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</si>
  <si>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</si>
  <si>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</si>
  <si>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</si>
  <si>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</si>
  <si>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</si>
  <si>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</si>
  <si>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</si>
  <si>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</si>
  <si>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</si>
  <si>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</si>
  <si>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</si>
  <si>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</si>
  <si>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</si>
  <si>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</si>
  <si>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</si>
  <si>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</si>
  <si>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</si>
  <si>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</si>
  <si>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</si>
  <si>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</si>
  <si>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</si>
  <si>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</si>
  <si>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</si>
  <si>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</si>
  <si>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</si>
  <si>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</si>
  <si>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</si>
  <si>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</si>
  <si>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</si>
  <si>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</si>
  <si>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</si>
  <si>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</si>
  <si>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</si>
  <si>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</si>
  <si>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</si>
  <si>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</si>
  <si>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</si>
  <si>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</si>
  <si>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</si>
  <si>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</si>
  <si>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</si>
  <si>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</si>
  <si>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</si>
  <si>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</si>
  <si>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</si>
  <si>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</si>
  <si>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</si>
  <si>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</si>
  <si>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</si>
  <si>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</si>
  <si>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</si>
  <si>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</si>
  <si>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</si>
  <si>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</si>
  <si>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</si>
  <si>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</si>
  <si>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</si>
  <si>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</si>
  <si>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</si>
  <si>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</si>
  <si>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</si>
  <si>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</si>
  <si>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</si>
  <si>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</si>
  <si>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</si>
  <si>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</si>
  <si>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</si>
  <si>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</si>
  <si>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</si>
  <si>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</si>
  <si>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</si>
  <si>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</si>
  <si>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</si>
  <si>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</si>
  <si>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</si>
  <si>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</si>
  <si>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</si>
  <si>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</si>
  <si>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</si>
  <si>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</si>
  <si>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</si>
  <si>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</si>
  <si>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</si>
  <si>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</si>
  <si>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</si>
  <si>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</si>
  <si>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</si>
  <si>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</si>
  <si>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</si>
  <si>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</si>
  <si>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</si>
  <si>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</si>
  <si>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</si>
  <si>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</si>
  <si>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</si>
  <si>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</si>
  <si>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</si>
  <si>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</si>
  <si>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</si>
  <si>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</si>
  <si>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</si>
  <si>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</si>
  <si>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</si>
  <si>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</si>
  <si>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</si>
  <si>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</si>
  <si>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</si>
  <si>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</si>
  <si>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</si>
  <si>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</si>
  <si>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</si>
  <si>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</si>
  <si>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</si>
  <si>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</si>
  <si>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</si>
  <si>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</si>
  <si>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</si>
  <si>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</si>
  <si>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</si>
  <si>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</si>
  <si>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</si>
  <si>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</si>
  <si>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</si>
  <si>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</si>
  <si>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</si>
  <si>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</si>
  <si>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</si>
  <si>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</si>
  <si>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</si>
  <si>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</si>
  <si>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</si>
  <si>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</si>
  <si>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</si>
  <si>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</si>
  <si>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</si>
  <si>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</si>
  <si>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</si>
  <si>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</si>
  <si>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</si>
  <si>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</si>
  <si>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</si>
  <si>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</si>
  <si>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</si>
  <si>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</si>
  <si>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</si>
  <si>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</si>
  <si>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</si>
  <si>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</si>
  <si>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</si>
  <si>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</si>
  <si>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</si>
  <si>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</si>
  <si>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</si>
  <si>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</si>
  <si>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</si>
  <si>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</si>
  <si>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</si>
  <si>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</si>
  <si>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</si>
  <si>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</si>
  <si>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</si>
  <si>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</si>
  <si>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</si>
  <si>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</si>
  <si>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</si>
  <si>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</si>
  <si>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</si>
  <si>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</si>
  <si>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</si>
  <si>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</si>
  <si>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</si>
  <si>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</si>
  <si>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</si>
  <si>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</si>
  <si>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</si>
  <si>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</si>
  <si>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</si>
  <si>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</si>
  <si>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</si>
  <si>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</si>
  <si>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</si>
  <si>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</si>
  <si>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</si>
  <si>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</si>
  <si>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</si>
  <si>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</si>
  <si>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</si>
  <si>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</si>
  <si>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</si>
  <si>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</si>
  <si>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</si>
  <si>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</si>
  <si>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</si>
  <si>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</si>
  <si>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</si>
  <si>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</si>
  <si>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</si>
  <si>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</si>
  <si>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</si>
  <si>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</si>
  <si>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</si>
  <si>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</si>
  <si>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</si>
  <si>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</si>
  <si>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</si>
  <si>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</si>
  <si>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</si>
  <si>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</si>
  <si>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</si>
  <si>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</si>
  <si>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</si>
  <si>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</si>
  <si>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</si>
  <si>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</si>
  <si>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</si>
  <si>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</si>
  <si>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</si>
  <si>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</si>
  <si>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</si>
  <si>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</si>
  <si>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</si>
  <si>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</si>
  <si>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</si>
  <si>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</si>
  <si>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</si>
  <si>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</si>
  <si>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</si>
  <si>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</si>
  <si>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</si>
  <si>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</si>
  <si>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</si>
  <si>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</si>
  <si>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</si>
  <si>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</si>
  <si>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</si>
  <si>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</si>
  <si>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</si>
  <si>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</si>
  <si>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</si>
  <si>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</si>
  <si>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</si>
  <si>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</si>
  <si>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</si>
  <si>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</si>
  <si>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</si>
  <si>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</si>
  <si>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</si>
  <si>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</si>
  <si>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</si>
  <si>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</si>
  <si>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</si>
  <si>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</si>
  <si>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</si>
  <si>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</si>
  <si>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</si>
  <si>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</si>
  <si>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</si>
  <si>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</si>
  <si>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</si>
  <si>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</si>
  <si>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</si>
  <si>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</si>
  <si>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</si>
  <si>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</si>
  <si>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</si>
  <si>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</si>
  <si>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</si>
  <si>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</si>
  <si>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</si>
  <si>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</si>
  <si>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</si>
  <si>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</si>
  <si>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</si>
  <si>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</si>
  <si>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</si>
  <si>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</si>
  <si>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</si>
  <si>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</si>
  <si>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</si>
  <si>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</si>
  <si>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</si>
  <si>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</si>
  <si>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</si>
  <si>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</si>
  <si>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</si>
  <si>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</si>
  <si>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</si>
  <si>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</si>
  <si>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</si>
  <si>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</si>
  <si>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</si>
  <si>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</si>
  <si>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</si>
  <si>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</si>
  <si>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</si>
  <si>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</si>
  <si>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</si>
  <si>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</si>
  <si>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</si>
  <si>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</si>
  <si>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</si>
  <si>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</si>
  <si>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</si>
  <si>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</si>
  <si>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</si>
  <si>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</si>
  <si>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</si>
  <si>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</si>
  <si>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</si>
  <si>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</si>
  <si>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</si>
  <si>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</si>
  <si>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</si>
  <si>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</si>
  <si>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</si>
  <si>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</si>
  <si>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</si>
  <si>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</si>
  <si>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</si>
  <si>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</si>
  <si>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</si>
  <si>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</si>
  <si>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</si>
  <si>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</si>
  <si>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</si>
  <si>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</si>
  <si>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</si>
  <si>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</si>
  <si>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</si>
  <si>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</si>
  <si>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</si>
  <si>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</si>
  <si>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</si>
  <si>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</si>
  <si>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</si>
  <si>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</si>
  <si>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</si>
  <si>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</si>
  <si>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</si>
  <si>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</si>
  <si>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</si>
  <si>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</si>
  <si>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</si>
  <si>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</si>
  <si>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</si>
  <si>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</si>
  <si>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</si>
  <si>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</si>
  <si>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</si>
  <si>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</si>
  <si>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</si>
  <si>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</si>
  <si>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</si>
  <si>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</si>
  <si>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</si>
  <si>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</si>
  <si>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</si>
  <si>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</si>
  <si>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</si>
  <si>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</si>
  <si>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</si>
  <si>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</si>
  <si>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</si>
  <si>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</si>
  <si>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</si>
  <si>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</si>
  <si>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</si>
  <si>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</si>
  <si>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</si>
  <si>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</si>
  <si>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</si>
  <si>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</si>
  <si>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</si>
  <si>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</si>
  <si>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</si>
  <si>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</si>
  <si>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</si>
  <si>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</si>
  <si>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</si>
  <si>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</si>
  <si>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</si>
  <si>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</si>
  <si>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</si>
  <si>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</si>
  <si>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</si>
  <si>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</si>
  <si>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</si>
  <si>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</si>
  <si>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</si>
  <si>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</si>
  <si>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</si>
  <si>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</si>
  <si>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</si>
  <si>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</si>
  <si>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</si>
  <si>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</si>
  <si>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</si>
  <si>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</si>
  <si>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</si>
  <si>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</si>
  <si>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</si>
  <si>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</si>
  <si>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</si>
  <si>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</si>
  <si>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</si>
  <si>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</si>
  <si>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</si>
  <si>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</si>
  <si>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</si>
  <si>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</si>
  <si>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</si>
  <si>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</si>
  <si>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</si>
  <si>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</si>
  <si>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</si>
  <si>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</si>
  <si>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</si>
  <si>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</si>
  <si>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</si>
  <si>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</si>
  <si>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</si>
  <si>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</si>
  <si>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</si>
  <si>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</si>
  <si>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</si>
  <si>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</si>
  <si>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</si>
  <si>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</si>
  <si>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</si>
  <si>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</si>
  <si>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</si>
  <si>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</si>
  <si>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</si>
  <si>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</si>
  <si>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</si>
  <si>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</si>
  <si>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</si>
  <si>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</si>
  <si>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</si>
  <si>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</si>
  <si>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</si>
  <si>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</si>
  <si>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</si>
  <si>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</si>
  <si>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</si>
  <si>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</si>
  <si>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</si>
  <si>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</si>
  <si>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</si>
  <si>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</si>
  <si>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</si>
  <si>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</si>
  <si>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</si>
  <si>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</si>
  <si>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</si>
  <si>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</si>
  <si>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</si>
  <si>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</si>
  <si>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</si>
  <si>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</si>
  <si>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</si>
  <si>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</si>
  <si>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</si>
  <si>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</si>
  <si>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</si>
  <si>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</si>
  <si>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</si>
  <si>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</si>
  <si>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</si>
  <si>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</si>
  <si>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</si>
  <si>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</si>
  <si>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</si>
  <si>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</si>
  <si>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</si>
  <si>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</si>
  <si>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</si>
  <si>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</si>
  <si>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</si>
  <si>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</si>
  <si>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</si>
  <si>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</si>
  <si>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</si>
  <si>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</si>
  <si>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</si>
  <si>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</si>
  <si>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</si>
  <si>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</si>
  <si>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</si>
  <si>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</si>
  <si>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</si>
  <si>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</si>
  <si>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</si>
  <si>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</si>
  <si>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</si>
  <si>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</si>
  <si>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</si>
  <si>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</si>
  <si>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</si>
  <si>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</si>
  <si>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</si>
  <si>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</si>
  <si>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</si>
  <si>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</si>
  <si>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</si>
  <si>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</si>
  <si>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</si>
  <si>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</si>
  <si>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</si>
  <si>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</si>
  <si>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</si>
  <si>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</si>
  <si>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</si>
  <si>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</si>
  <si>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</si>
  <si>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</si>
  <si>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</si>
  <si>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</si>
  <si>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</si>
  <si>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</si>
  <si>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</si>
  <si>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</si>
  <si>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</si>
  <si>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</si>
  <si>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</si>
  <si>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</si>
  <si>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</si>
  <si>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</si>
  <si>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</si>
  <si>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</si>
  <si>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</si>
  <si>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</si>
  <si>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</si>
  <si>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</si>
  <si>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</si>
  <si>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</si>
  <si>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</si>
  <si>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</si>
  <si>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</si>
  <si>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</si>
  <si>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</si>
  <si>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</si>
  <si>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</si>
  <si>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</si>
  <si>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</si>
  <si>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</si>
  <si>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</si>
  <si>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</si>
  <si>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</si>
  <si>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</si>
  <si>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</si>
  <si>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</si>
  <si>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</si>
  <si>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</si>
  <si>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</si>
  <si>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</si>
  <si>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</si>
  <si>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</si>
  <si>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</si>
  <si>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</si>
  <si>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</si>
  <si>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</si>
  <si>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</si>
  <si>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</si>
  <si>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</si>
  <si>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</si>
  <si>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</si>
  <si>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</si>
  <si>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</si>
  <si>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</si>
  <si>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</si>
  <si>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</si>
  <si>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</si>
  <si>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</si>
  <si>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</si>
  <si>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</si>
  <si>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</si>
  <si>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</si>
  <si>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</si>
  <si>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</si>
  <si>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</si>
  <si>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</si>
  <si>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</si>
  <si>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</si>
  <si>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</si>
  <si>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</si>
  <si>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</si>
  <si>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</si>
  <si>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</si>
  <si>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</si>
  <si>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</si>
  <si>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</si>
  <si>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</si>
  <si>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</si>
  <si>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</si>
  <si>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</si>
  <si>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</si>
  <si>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</si>
  <si>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</si>
  <si>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</si>
  <si>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</si>
  <si>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</si>
  <si>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</si>
  <si>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</si>
  <si>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</si>
  <si>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</si>
  <si>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</si>
  <si>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</si>
  <si>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</si>
  <si>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</si>
  <si>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</si>
  <si>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</si>
  <si>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</si>
  <si>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</si>
  <si>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</si>
  <si>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</si>
  <si>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</si>
  <si>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</si>
  <si>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</si>
  <si>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</si>
  <si>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</si>
  <si>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</si>
  <si>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</si>
  <si>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</si>
  <si>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</si>
  <si>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</si>
  <si>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</si>
  <si>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</si>
  <si>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</si>
  <si>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</si>
  <si>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</si>
  <si>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</si>
  <si>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</si>
  <si>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</si>
  <si>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</si>
  <si>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</si>
  <si>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</si>
  <si>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</si>
  <si>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</si>
  <si>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</si>
  <si>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</si>
  <si>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</si>
  <si>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</si>
  <si>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</si>
  <si>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</si>
  <si>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</si>
  <si>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</si>
  <si>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</si>
  <si>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</si>
  <si>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</si>
  <si>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</si>
  <si>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</si>
  <si>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</si>
  <si>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</si>
  <si>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</si>
  <si>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</si>
  <si>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</si>
  <si>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</si>
  <si>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</si>
  <si>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</si>
  <si>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</si>
  <si>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</si>
  <si>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</si>
  <si>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</si>
  <si>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</si>
  <si>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</si>
  <si>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</si>
  <si>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</si>
  <si>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</si>
  <si>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</si>
  <si>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</si>
  <si>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</si>
  <si>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</si>
  <si>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</si>
  <si>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</si>
  <si>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</si>
  <si>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</si>
  <si>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</si>
  <si>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</si>
  <si>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</si>
  <si>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</si>
  <si>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</si>
  <si>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</si>
  <si>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</si>
  <si>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</si>
  <si>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</si>
  <si>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</si>
  <si>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</si>
  <si>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</si>
  <si>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</si>
  <si>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</si>
  <si>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</si>
  <si>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</si>
  <si>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</si>
  <si>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</si>
  <si>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</si>
  <si>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</si>
  <si>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</si>
  <si>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</si>
  <si>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</si>
  <si>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</si>
  <si>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</si>
  <si>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</si>
  <si>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</si>
  <si>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</si>
  <si>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</si>
  <si>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</si>
  <si>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</si>
  <si>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</si>
  <si>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</si>
  <si>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</si>
  <si>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</si>
  <si>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</si>
  <si>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</si>
  <si>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</si>
  <si>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</si>
  <si>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</si>
  <si>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</si>
  <si>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</si>
  <si>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</si>
  <si>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</si>
  <si>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</si>
  <si>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</si>
  <si>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</si>
  <si>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</si>
  <si>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</si>
  <si>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</si>
  <si>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</si>
  <si>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</si>
  <si>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</si>
  <si>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</si>
  <si>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</si>
  <si>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</si>
  <si>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</si>
  <si>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</si>
  <si>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</si>
  <si>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</si>
  <si>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</si>
  <si>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</si>
  <si>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</si>
  <si>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</si>
  <si>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</si>
  <si>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</si>
  <si>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</si>
  <si>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</si>
  <si>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</si>
  <si>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</si>
  <si>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</si>
  <si>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</si>
  <si>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</si>
  <si>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</si>
  <si>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</si>
  <si>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</si>
  <si>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</si>
  <si>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</si>
  <si>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</si>
  <si>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</si>
  <si>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</si>
  <si>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</si>
  <si>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</si>
  <si>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</si>
  <si>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</si>
  <si>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</si>
  <si>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</si>
  <si>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</si>
  <si>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</si>
  <si>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</si>
  <si>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</si>
  <si>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</si>
  <si>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</si>
  <si>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</si>
  <si>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</si>
  <si>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</si>
  <si>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</si>
  <si>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</si>
  <si>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</si>
  <si>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</si>
  <si>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</si>
  <si>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</si>
  <si>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</si>
  <si>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</si>
  <si>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</si>
  <si>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</si>
  <si>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</si>
  <si>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</si>
  <si>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</si>
  <si>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</si>
  <si>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</si>
  <si>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</si>
  <si>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</si>
  <si>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</si>
  <si>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</si>
  <si>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</si>
  <si>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</si>
  <si>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</si>
  <si>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</si>
  <si>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</si>
  <si>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</si>
  <si>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</si>
  <si>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</si>
  <si>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</si>
  <si>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</si>
  <si>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</si>
  <si>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</si>
  <si>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</si>
  <si>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</si>
  <si>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</si>
  <si>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</si>
  <si>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</si>
  <si>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</si>
  <si>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</si>
  <si>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</si>
  <si>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</si>
  <si>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</si>
  <si>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</si>
  <si>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</si>
  <si>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</si>
  <si>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</si>
  <si>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</si>
  <si>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</si>
  <si>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</si>
  <si>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</si>
  <si>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</si>
  <si>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</si>
  <si>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</si>
  <si>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</si>
  <si>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</si>
  <si>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</si>
  <si>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</si>
  <si>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</si>
  <si>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</si>
  <si>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</si>
  <si>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</si>
  <si>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</si>
  <si>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</si>
  <si>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</si>
  <si>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</si>
  <si>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</si>
  <si>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</si>
  <si>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</si>
  <si>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</si>
  <si>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</si>
  <si>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</si>
  <si>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</si>
  <si>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</si>
  <si>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</si>
  <si>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</si>
  <si>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</si>
  <si>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</si>
  <si>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</si>
  <si>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</si>
  <si>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</si>
  <si>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</si>
  <si>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</si>
  <si>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</si>
  <si>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</si>
  <si>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</si>
  <si>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</si>
  <si>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</si>
  <si>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</si>
  <si>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</si>
  <si>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</si>
  <si>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</si>
  <si>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</si>
  <si>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</si>
  <si>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</si>
  <si>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</si>
  <si>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</si>
  <si>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</si>
  <si>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</si>
  <si>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</si>
  <si>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</si>
  <si>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</si>
  <si>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</si>
  <si>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</si>
  <si>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</si>
  <si>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</si>
  <si>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</si>
  <si>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</si>
  <si>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</si>
  <si>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</si>
  <si>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</si>
  <si>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</si>
  <si>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</si>
  <si>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</si>
  <si>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</si>
  <si>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</si>
  <si>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</si>
  <si>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</si>
  <si>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</si>
  <si>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</si>
  <si>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</si>
  <si>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</si>
  <si>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</si>
  <si>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</si>
  <si>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</si>
  <si>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</si>
  <si>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</si>
  <si>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</si>
  <si>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</si>
  <si>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</si>
  <si>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</si>
  <si>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</si>
  <si>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</si>
  <si>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</si>
  <si>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</si>
  <si>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</si>
  <si>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</si>
  <si>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</si>
  <si>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</si>
  <si>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</si>
  <si>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</si>
  <si>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</si>
  <si>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</si>
  <si>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</si>
  <si>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</si>
  <si>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</si>
  <si>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</si>
  <si>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</si>
  <si>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</si>
  <si>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</si>
  <si>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</si>
  <si>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</si>
  <si>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</si>
  <si>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</si>
  <si>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</si>
  <si>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</si>
  <si>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</si>
  <si>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</si>
  <si>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</si>
  <si>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</si>
  <si>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</si>
  <si>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</si>
  <si>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</si>
  <si>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</si>
  <si>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</si>
  <si>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</si>
  <si>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</si>
  <si>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</si>
  <si>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</si>
  <si>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</si>
  <si>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</si>
  <si>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</si>
  <si>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</si>
  <si>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</si>
  <si>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</si>
  <si>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</si>
  <si>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</si>
  <si>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</si>
  <si>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</si>
  <si>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</si>
  <si>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</si>
  <si>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</si>
  <si>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</si>
  <si>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</si>
  <si>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</si>
  <si>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</si>
  <si>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</si>
  <si>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</si>
  <si>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</si>
  <si>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</si>
  <si>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</si>
  <si>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</si>
  <si>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</si>
  <si>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</si>
  <si>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</si>
  <si>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</si>
  <si>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</si>
  <si>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</si>
  <si>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</si>
  <si>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</si>
  <si>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</si>
  <si>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</si>
  <si>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</si>
  <si>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</si>
  <si>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</si>
  <si>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</si>
  <si>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</si>
  <si>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</si>
  <si>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</si>
  <si>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</si>
  <si>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</si>
  <si>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</si>
  <si>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</si>
  <si>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</si>
  <si>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</si>
  <si>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</si>
  <si>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</si>
  <si>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</si>
  <si>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</si>
  <si>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</si>
  <si>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</si>
  <si>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</si>
  <si>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</si>
  <si>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</si>
  <si>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</si>
  <si>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</si>
  <si>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</si>
  <si>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</si>
  <si>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</si>
  <si>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</si>
  <si>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</si>
  <si>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</si>
  <si>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</si>
  <si>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</si>
  <si>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</si>
  <si>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</si>
  <si>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</si>
  <si>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</si>
  <si>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</si>
  <si>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</si>
  <si>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</si>
  <si>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</si>
  <si>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</si>
  <si>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</si>
  <si>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</si>
  <si>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</si>
  <si>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</si>
  <si>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</si>
  <si>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</si>
  <si>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</si>
  <si>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</si>
  <si>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</si>
  <si>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</si>
  <si>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</si>
  <si>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</si>
  <si>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</si>
  <si>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</si>
  <si>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</si>
  <si>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</si>
  <si>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</si>
  <si>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</si>
  <si>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</si>
  <si>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</si>
  <si>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</si>
  <si>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</si>
  <si>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</si>
  <si>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</si>
  <si>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</si>
  <si>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</si>
  <si>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</si>
  <si>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</si>
  <si>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</si>
  <si>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</si>
  <si>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</si>
  <si>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</si>
  <si>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</si>
  <si>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</si>
  <si>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</si>
  <si>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</si>
  <si>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</si>
  <si>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</si>
  <si>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</si>
  <si>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</si>
  <si>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</si>
  <si>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</si>
  <si>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</si>
  <si>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</si>
  <si>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</si>
  <si>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</si>
  <si>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</si>
  <si>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</si>
  <si>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</si>
  <si>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</si>
  <si>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</si>
  <si>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</si>
  <si>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</si>
  <si>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</si>
  <si>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</si>
  <si>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</si>
  <si>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</si>
  <si>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</si>
  <si>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</si>
  <si>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</si>
  <si>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</si>
  <si>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</si>
  <si>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</si>
  <si>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</si>
  <si>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</si>
  <si>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</si>
  <si>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</si>
  <si>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</si>
  <si>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</si>
  <si>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</si>
  <si>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</si>
  <si>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</si>
  <si>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</si>
  <si>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</si>
  <si>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</si>
  <si>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</si>
  <si>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</si>
  <si>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</si>
  <si>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</si>
  <si>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</si>
  <si>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</si>
  <si>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</si>
  <si>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</si>
  <si>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</si>
  <si>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</si>
  <si>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</si>
  <si>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</si>
  <si>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</si>
  <si>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</si>
  <si>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</si>
  <si>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</si>
  <si>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</si>
  <si>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</si>
  <si>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</si>
  <si>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</si>
  <si>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</si>
  <si>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</si>
  <si>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</si>
  <si>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</si>
  <si>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</si>
  <si>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</si>
  <si>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</si>
  <si>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</si>
  <si>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</si>
  <si>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</si>
  <si>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</si>
  <si>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</si>
  <si>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</si>
  <si>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</si>
  <si>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</si>
  <si>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</si>
  <si>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</si>
  <si>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</si>
  <si>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</si>
  <si>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</si>
  <si>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</si>
  <si>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</si>
  <si>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</si>
  <si>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</si>
  <si>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</si>
  <si>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</si>
  <si>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</si>
  <si>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</si>
  <si>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</si>
  <si>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</si>
  <si>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</si>
  <si>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</si>
  <si>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</si>
  <si>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</si>
  <si>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</si>
  <si>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</si>
  <si>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</si>
  <si>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</si>
  <si>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</si>
  <si>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</si>
  <si>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</si>
  <si>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</si>
  <si>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</si>
  <si>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</si>
  <si>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</si>
  <si>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</si>
  <si>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</si>
  <si>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</si>
  <si>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</si>
  <si>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</si>
  <si>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</si>
  <si>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</si>
  <si>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</si>
  <si>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</si>
  <si>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</si>
  <si>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</si>
  <si>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</si>
  <si>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</si>
  <si>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</si>
  <si>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</si>
  <si>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</si>
  <si>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</si>
  <si>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</si>
  <si>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</si>
  <si>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</si>
  <si>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</si>
  <si>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</si>
  <si>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</si>
  <si>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</si>
  <si>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</si>
  <si>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</si>
  <si>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</si>
  <si>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</si>
  <si>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</si>
  <si>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</si>
  <si>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</si>
  <si>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</si>
  <si>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</si>
  <si>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</si>
  <si>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</si>
  <si>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</si>
  <si>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</si>
  <si>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</si>
  <si>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</si>
  <si>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</si>
  <si>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</si>
  <si>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</si>
  <si>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</si>
  <si>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</si>
  <si>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</si>
  <si>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</si>
  <si>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</si>
  <si>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</si>
  <si>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</si>
  <si>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</si>
  <si>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</si>
  <si>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</si>
  <si>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</si>
  <si>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</si>
  <si>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</si>
  <si>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</si>
  <si>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</si>
  <si>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</si>
  <si>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</si>
  <si>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</si>
  <si>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</si>
  <si>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</si>
  <si>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</si>
  <si>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</si>
  <si>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</si>
  <si>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</si>
  <si>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</si>
  <si>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</si>
  <si>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</si>
  <si>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</si>
  <si>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</si>
  <si>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</si>
  <si>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</si>
  <si>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</si>
  <si>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</si>
  <si>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</si>
  <si>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</si>
  <si>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</si>
  <si>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</si>
  <si>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</si>
  <si>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</si>
  <si>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</si>
  <si>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</si>
  <si>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</si>
  <si>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</si>
  <si>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</si>
  <si>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</si>
  <si>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</si>
  <si>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</si>
  <si>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</si>
  <si>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</si>
  <si>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</si>
  <si>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</si>
  <si>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</si>
  <si>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</si>
  <si>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</si>
  <si>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</si>
  <si>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</si>
  <si>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</si>
  <si>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</si>
  <si>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</si>
  <si>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</si>
  <si>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</si>
  <si>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</si>
  <si>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</si>
  <si>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</si>
  <si>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</si>
  <si>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</si>
  <si>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</si>
  <si>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</si>
  <si>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</si>
  <si>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</si>
  <si>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</si>
  <si>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</si>
  <si>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</si>
  <si>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</si>
  <si>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</si>
  <si>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</si>
  <si>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</si>
  <si>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</si>
  <si>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</si>
  <si>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</si>
  <si>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</si>
  <si>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</si>
  <si>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</si>
  <si>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</si>
  <si>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</si>
  <si>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</si>
  <si>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</si>
  <si>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</si>
  <si>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</si>
  <si>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</si>
  <si>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</si>
  <si>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</si>
  <si>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</si>
  <si>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</si>
  <si>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</si>
  <si>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</si>
  <si>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</si>
  <si>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</si>
  <si>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</si>
  <si>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</si>
  <si>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</si>
  <si>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</si>
  <si>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</si>
  <si>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</si>
  <si>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</si>
  <si>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</si>
  <si>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</si>
  <si>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</si>
  <si>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</si>
  <si>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</si>
  <si>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</si>
  <si>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</si>
  <si>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</si>
  <si>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</si>
  <si>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</si>
  <si>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</si>
  <si>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</si>
  <si>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</si>
  <si>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</si>
  <si>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</si>
  <si>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</si>
  <si>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</si>
  <si>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</si>
  <si>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</si>
  <si>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</si>
  <si>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</si>
  <si>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</si>
  <si>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</si>
  <si>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</si>
  <si>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</si>
  <si>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</si>
  <si>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</si>
  <si>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</si>
  <si>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</si>
  <si>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</si>
  <si>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</si>
  <si>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</si>
  <si>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</si>
  <si>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</si>
  <si>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</si>
  <si>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</si>
  <si>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</si>
  <si>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</si>
  <si>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</si>
  <si>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</si>
  <si>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</si>
  <si>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</si>
  <si>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</si>
  <si>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</si>
  <si>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</si>
  <si>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</si>
  <si>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</si>
  <si>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</si>
  <si>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</si>
  <si>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</si>
  <si>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</si>
  <si>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</si>
  <si>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</si>
  <si>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</si>
  <si>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</si>
  <si>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</si>
  <si>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</si>
  <si>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</si>
  <si>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</si>
  <si>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</si>
  <si>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</si>
  <si>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</si>
  <si>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</si>
  <si>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</si>
  <si>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</si>
  <si>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</si>
  <si>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</si>
  <si>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</si>
  <si>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</si>
  <si>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</si>
  <si>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</si>
  <si>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</si>
  <si>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</si>
  <si>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</si>
  <si>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</si>
  <si>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</si>
  <si>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</si>
  <si>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</si>
  <si>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</si>
  <si>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</si>
  <si>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</si>
  <si>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</si>
  <si>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</si>
  <si>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</si>
  <si>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</si>
  <si>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</si>
  <si>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</si>
  <si>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</si>
  <si>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</si>
  <si>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</si>
  <si>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</si>
  <si>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</si>
  <si>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</si>
  <si>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</si>
  <si>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</si>
  <si>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</si>
  <si>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</si>
  <si>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</si>
  <si>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</si>
  <si>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</si>
  <si>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</si>
  <si>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</si>
  <si>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</si>
  <si>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</si>
  <si>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</si>
  <si>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</si>
  <si>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</si>
  <si>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</si>
  <si>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</si>
  <si>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</si>
  <si>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</si>
  <si>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</si>
  <si>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</si>
  <si>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</si>
  <si>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</si>
  <si>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</si>
  <si>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</si>
  <si>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</si>
  <si>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</si>
  <si>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</si>
  <si>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</si>
  <si>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</si>
  <si>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</si>
  <si>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</si>
  <si>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</si>
  <si>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</si>
  <si>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</si>
  <si>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</si>
  <si>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</si>
  <si>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</si>
  <si>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</si>
  <si>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</si>
  <si>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</si>
  <si>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</si>
  <si>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</si>
  <si>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</si>
  <si>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</si>
  <si>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</si>
  <si>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</si>
  <si>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</si>
  <si>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</si>
  <si>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</si>
  <si>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</si>
  <si>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</si>
  <si>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</si>
  <si>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</si>
  <si>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</si>
  <si>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</si>
  <si>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</si>
  <si>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</si>
  <si>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</si>
  <si>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</si>
  <si>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</si>
  <si>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</si>
  <si>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</si>
  <si>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</si>
  <si>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</si>
  <si>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</si>
  <si>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</si>
  <si>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</si>
  <si>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</si>
  <si>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</si>
  <si>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</si>
  <si>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</si>
  <si>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</si>
  <si>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</si>
  <si>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</si>
  <si>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</si>
  <si>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</si>
  <si>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</si>
  <si>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</si>
  <si>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</si>
  <si>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</si>
  <si>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</si>
  <si>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</si>
  <si>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</si>
  <si>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</si>
  <si>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</si>
  <si>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</si>
  <si>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</si>
  <si>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</si>
  <si>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</si>
  <si>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</si>
  <si>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</si>
  <si>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</si>
  <si>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</si>
  <si>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</si>
  <si>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</si>
  <si>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</si>
  <si>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</si>
  <si>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</si>
  <si>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</si>
  <si>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</si>
  <si>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</si>
  <si>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</si>
  <si>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</si>
  <si>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</si>
  <si>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</si>
  <si>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</si>
  <si>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</si>
  <si>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</si>
  <si>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</si>
  <si>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</si>
  <si>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</si>
  <si>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</si>
  <si>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</si>
  <si>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</si>
  <si>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</si>
  <si>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</si>
  <si>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</si>
  <si>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</si>
  <si>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</si>
  <si>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</si>
  <si>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</si>
  <si>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</si>
  <si>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</si>
  <si>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</si>
  <si>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</si>
  <si>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</si>
  <si>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</si>
  <si>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</si>
  <si>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</si>
  <si>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</si>
  <si>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</si>
  <si>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</si>
  <si>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</si>
  <si>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</si>
  <si>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</si>
  <si>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</si>
  <si>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</si>
  <si>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</si>
  <si>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</si>
  <si>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</si>
  <si>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</si>
  <si>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</si>
  <si>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</si>
  <si>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</si>
  <si>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</si>
  <si>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</si>
  <si>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</si>
  <si>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</si>
  <si>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</si>
  <si>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</si>
  <si>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</si>
  <si>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</si>
  <si>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</si>
  <si>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</si>
  <si>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</si>
  <si>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</si>
  <si>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</si>
  <si>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</si>
  <si>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</si>
  <si>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</si>
  <si>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</si>
  <si>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</si>
  <si>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</si>
  <si>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</si>
  <si>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</si>
  <si>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</si>
  <si>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</si>
  <si>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</si>
  <si>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</si>
  <si>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</si>
  <si>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</si>
  <si>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</si>
  <si>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</si>
  <si>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</si>
  <si>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</si>
  <si>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</si>
  <si>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</si>
  <si>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</si>
  <si>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</si>
  <si>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</si>
  <si>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</si>
  <si>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</si>
  <si>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</si>
  <si>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</si>
  <si>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</si>
  <si>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</si>
  <si>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</si>
  <si>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</si>
  <si>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</si>
  <si>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</si>
  <si>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</si>
  <si>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</si>
  <si>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</si>
  <si>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</si>
  <si>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</si>
  <si>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</si>
  <si>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</si>
  <si>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</si>
  <si>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</si>
  <si>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</si>
  <si>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</si>
  <si>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</si>
  <si>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</si>
  <si>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</si>
  <si>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</si>
  <si>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</si>
  <si>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</si>
  <si>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</si>
  <si>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</si>
  <si>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</si>
  <si>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</si>
  <si>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</si>
  <si>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</si>
  <si>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</si>
  <si>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</si>
  <si>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</si>
  <si>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</si>
  <si>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</si>
  <si>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</si>
  <si>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</si>
  <si>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</si>
  <si>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</si>
  <si>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</si>
  <si>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</si>
  <si>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</si>
  <si>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</si>
  <si>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</si>
  <si>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</si>
  <si>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</si>
  <si>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</si>
  <si>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</si>
  <si>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</si>
  <si>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</si>
  <si>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</si>
  <si>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</si>
  <si>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</si>
  <si>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</si>
  <si>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</si>
  <si>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</si>
  <si>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</si>
  <si>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</si>
  <si>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</si>
  <si>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</si>
  <si>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</si>
  <si>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</si>
  <si>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</si>
  <si>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</si>
  <si>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</si>
  <si>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</si>
  <si>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</si>
  <si>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</si>
  <si>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</si>
  <si>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</si>
  <si>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</si>
  <si>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</si>
  <si>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</si>
  <si>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</si>
  <si>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</si>
  <si>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</si>
  <si>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</si>
  <si>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</si>
  <si>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</si>
  <si>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</si>
  <si>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</si>
  <si>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</si>
  <si>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</si>
  <si>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</si>
  <si>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</si>
  <si>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</si>
  <si>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</si>
  <si>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</si>
  <si>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</si>
  <si>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</si>
  <si>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</si>
  <si>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</si>
  <si>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</si>
  <si>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</si>
  <si>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</si>
  <si>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</si>
  <si>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</si>
  <si>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</si>
  <si>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</si>
  <si>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</si>
  <si>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</si>
  <si>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</si>
  <si>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</si>
  <si>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</si>
  <si>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</si>
  <si>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</si>
  <si>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</si>
  <si>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</si>
  <si>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</si>
  <si>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</si>
  <si>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</si>
  <si>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</si>
  <si>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</si>
  <si>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</si>
  <si>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</si>
  <si>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</si>
  <si>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</si>
  <si>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</si>
  <si>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</si>
  <si>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</si>
  <si>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</si>
  <si>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</si>
  <si>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</si>
  <si>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</si>
  <si>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</si>
  <si>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</si>
  <si>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</si>
  <si>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</si>
  <si>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</si>
  <si>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</si>
  <si>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</si>
  <si>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</si>
  <si>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</si>
  <si>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</si>
  <si>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</si>
  <si>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</si>
  <si>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</si>
  <si>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</si>
  <si>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</si>
  <si>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</si>
  <si>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</si>
  <si>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</si>
  <si>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</si>
  <si>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</si>
  <si>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</si>
  <si>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</si>
  <si>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</si>
  <si>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</si>
  <si>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</si>
  <si>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</si>
  <si>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</si>
  <si>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</si>
  <si>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</si>
  <si>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</si>
  <si>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</si>
  <si>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</si>
  <si>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</si>
  <si>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</si>
  <si>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</si>
  <si>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</si>
  <si>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</si>
  <si>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</si>
  <si>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</si>
  <si>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</si>
  <si>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</si>
  <si>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</si>
  <si>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</si>
  <si>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</si>
  <si>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</si>
  <si>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</si>
  <si>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</si>
  <si>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</si>
  <si>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</si>
  <si>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</si>
  <si>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</si>
  <si>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</si>
  <si>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</si>
  <si>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</si>
  <si>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</si>
  <si>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</si>
  <si>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</si>
  <si>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</si>
  <si>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</si>
  <si>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</si>
  <si>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</si>
  <si>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</si>
  <si>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</si>
  <si>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</si>
  <si>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</si>
  <si>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</si>
  <si>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</si>
  <si>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</si>
  <si>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</si>
  <si>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</si>
  <si>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</si>
  <si>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</si>
  <si>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</si>
  <si>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</si>
  <si>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</si>
  <si>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</si>
  <si>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</si>
  <si>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</si>
  <si>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</si>
  <si>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</si>
  <si>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</si>
  <si>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</si>
  <si>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</si>
  <si>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</si>
  <si>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</si>
  <si>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</si>
  <si>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</si>
  <si>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</si>
  <si>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</si>
  <si>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</si>
  <si>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</si>
  <si>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</si>
  <si>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</si>
  <si>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</si>
  <si>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</si>
  <si>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</si>
  <si>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</si>
  <si>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</si>
  <si>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</si>
  <si>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</si>
  <si>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</si>
  <si>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</si>
  <si>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</si>
  <si>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</si>
  <si>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</si>
  <si>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</si>
  <si>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</si>
  <si>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</si>
  <si>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</si>
  <si>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</si>
  <si>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</si>
  <si>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</si>
  <si>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</si>
  <si>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</si>
  <si>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</si>
  <si>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</si>
  <si>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</si>
  <si>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</si>
  <si>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</si>
  <si>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</si>
  <si>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</si>
  <si>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</si>
  <si>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</si>
  <si>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</si>
  <si>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</si>
  <si>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</si>
  <si>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</si>
  <si>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</si>
  <si>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</si>
  <si>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</si>
  <si>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</si>
  <si>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</si>
  <si>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</si>
  <si>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</si>
  <si>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</si>
  <si>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</si>
  <si>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</si>
  <si>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</si>
  <si>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</si>
  <si>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</si>
  <si>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</si>
  <si>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</si>
  <si>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</si>
  <si>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</si>
  <si>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</si>
  <si>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</si>
  <si>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</si>
  <si>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</si>
  <si>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</si>
  <si>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</si>
  <si>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</si>
  <si>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</si>
  <si>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</si>
  <si>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</si>
  <si>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</si>
  <si>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</si>
  <si>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</si>
  <si>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</si>
  <si>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</si>
  <si>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</si>
  <si>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</si>
  <si>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</si>
  <si>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</si>
  <si>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</si>
  <si>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</si>
  <si>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</si>
  <si>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</si>
  <si>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</si>
  <si>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</si>
  <si>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</si>
  <si>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</si>
  <si>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</si>
  <si>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</si>
  <si>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</si>
  <si>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</si>
  <si>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</si>
  <si>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</si>
  <si>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</si>
  <si>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</si>
  <si>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</si>
  <si>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</si>
  <si>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</si>
  <si>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</si>
  <si>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</si>
  <si>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</si>
  <si>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</si>
  <si>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</si>
  <si>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</si>
  <si>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</si>
  <si>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</si>
  <si>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</si>
  <si>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</si>
  <si>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</si>
  <si>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</si>
  <si>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</si>
  <si>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</si>
  <si>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</si>
  <si>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</si>
  <si>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</si>
  <si>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</si>
  <si>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</si>
  <si>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</si>
  <si>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</si>
  <si>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</si>
  <si>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</si>
  <si>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</si>
  <si>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</si>
  <si>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</si>
  <si>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</si>
  <si>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</si>
  <si>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</si>
  <si>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</si>
  <si>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</si>
  <si>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</si>
  <si>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</si>
  <si>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</si>
  <si>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</si>
  <si>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</si>
  <si>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</si>
  <si>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</si>
  <si>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</si>
  <si>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</si>
  <si>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</si>
  <si>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</si>
  <si>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</si>
  <si>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</si>
  <si>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</si>
  <si>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</si>
  <si>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</si>
  <si>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</si>
  <si>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</si>
  <si>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</si>
  <si>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</si>
  <si>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</si>
  <si>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</si>
  <si>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</si>
  <si>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</si>
  <si>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</si>
  <si>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</si>
  <si>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</si>
  <si>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</si>
  <si>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</si>
  <si>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</si>
  <si>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</si>
  <si>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</si>
  <si>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</si>
  <si>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</si>
  <si>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</si>
  <si>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</si>
  <si>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</si>
  <si>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</si>
  <si>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</si>
  <si>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</si>
  <si>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</si>
  <si>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</si>
  <si>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</si>
  <si>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</si>
  <si>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</si>
  <si>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</si>
  <si>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</si>
  <si>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</si>
  <si>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</si>
  <si>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</si>
  <si>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</si>
  <si>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</si>
  <si>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</si>
  <si>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</si>
  <si>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</si>
  <si>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</si>
  <si>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</si>
  <si>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</si>
  <si>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</si>
  <si>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</si>
  <si>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</si>
  <si>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</si>
  <si>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</si>
  <si>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</si>
  <si>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</si>
  <si>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</si>
  <si>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</si>
  <si>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</si>
  <si>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</si>
  <si>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</si>
  <si>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</si>
  <si>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</si>
  <si>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</si>
  <si>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</si>
  <si>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</si>
  <si>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</si>
  <si>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</si>
  <si>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</si>
  <si>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</si>
  <si>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</si>
  <si>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</si>
  <si>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</si>
  <si>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</si>
  <si>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</si>
  <si>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</si>
  <si>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</si>
  <si>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</si>
  <si>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</si>
  <si>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</si>
  <si>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</si>
  <si>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</si>
  <si>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</si>
  <si>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</si>
  <si>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</si>
  <si>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</si>
  <si>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</si>
  <si>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</si>
  <si>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</si>
  <si>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</si>
  <si>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</si>
  <si>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</si>
  <si>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</si>
  <si>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</si>
  <si>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</si>
  <si>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</si>
  <si>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</si>
  <si>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</si>
  <si>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</si>
  <si>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</si>
  <si>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</si>
  <si>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</si>
  <si>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</si>
  <si>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</si>
  <si>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</si>
  <si>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</si>
  <si>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</si>
  <si>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</si>
  <si>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</si>
  <si>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</si>
  <si>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</si>
  <si>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</si>
  <si>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</si>
  <si>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</si>
  <si>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</si>
  <si>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</si>
  <si>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</si>
  <si>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</si>
  <si>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</si>
  <si>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</si>
  <si>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</si>
  <si>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</si>
  <si>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</si>
  <si>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</si>
  <si>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</si>
  <si>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</si>
  <si>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</si>
  <si>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</si>
  <si>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</si>
  <si>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</si>
  <si>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</si>
  <si>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</si>
  <si>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</si>
  <si>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</si>
  <si>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</si>
  <si>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</si>
  <si>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</si>
  <si>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</si>
  <si>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</si>
  <si>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</si>
  <si>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</si>
  <si>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</si>
  <si>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</si>
  <si>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</si>
  <si>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</si>
  <si>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</si>
  <si>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</si>
  <si>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</si>
  <si>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</si>
  <si>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</si>
  <si>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</si>
  <si>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</si>
  <si>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</si>
  <si>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</si>
  <si>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</si>
  <si>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</si>
  <si>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</si>
  <si>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</si>
  <si>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</si>
  <si>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</si>
  <si>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</si>
  <si>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</si>
  <si>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</si>
  <si>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</si>
  <si>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</si>
  <si>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</si>
  <si>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</si>
  <si>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</si>
  <si>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</si>
  <si>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</si>
  <si>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</si>
  <si>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</si>
  <si>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</si>
  <si>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</si>
  <si>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</si>
  <si>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</si>
  <si>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</si>
  <si>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</si>
  <si>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</si>
  <si>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</si>
  <si>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</si>
  <si>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</si>
  <si>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</si>
  <si>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</si>
  <si>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</si>
  <si>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</si>
  <si>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</si>
  <si>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</si>
  <si>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</si>
  <si>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</si>
  <si>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</si>
  <si>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</si>
  <si>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</si>
  <si>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</si>
  <si>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</si>
  <si>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</si>
  <si>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</si>
  <si>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</si>
  <si>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</si>
  <si>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</si>
  <si>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</si>
  <si>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</si>
  <si>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</si>
  <si>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</si>
  <si>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</si>
  <si>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</si>
  <si>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</si>
  <si>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</si>
  <si>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</si>
  <si>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</si>
  <si>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</si>
  <si>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</si>
  <si>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</si>
  <si>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</si>
  <si>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</si>
  <si>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</si>
  <si>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</si>
  <si>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</si>
  <si>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</si>
  <si>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</si>
  <si>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</si>
  <si>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</si>
  <si>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</si>
  <si>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</si>
  <si>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</si>
  <si>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</si>
  <si>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</si>
  <si>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</si>
  <si>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</si>
  <si>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</si>
  <si>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</si>
  <si>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</si>
  <si>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</si>
  <si>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</si>
  <si>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</si>
  <si>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</si>
  <si>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</si>
  <si>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</si>
  <si>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</si>
  <si>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</si>
  <si>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</si>
  <si>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</si>
  <si>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</si>
  <si>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</si>
  <si>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</si>
  <si>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</si>
  <si>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</si>
  <si>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</si>
  <si>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</si>
  <si>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</si>
  <si>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</si>
  <si>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</si>
  <si>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</si>
  <si>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</si>
  <si>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</si>
  <si>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</si>
  <si>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</si>
  <si>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</si>
  <si>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</si>
  <si>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</si>
  <si>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</si>
  <si>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</si>
  <si>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</si>
  <si>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</si>
  <si>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</si>
  <si>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</si>
  <si>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</si>
  <si>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</si>
  <si>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</si>
  <si>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</si>
  <si>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</si>
  <si>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</si>
  <si>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</si>
  <si>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</si>
  <si>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</si>
  <si>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</si>
  <si>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</si>
  <si>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</si>
  <si>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</si>
  <si>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</si>
  <si>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</si>
  <si>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</si>
  <si>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</si>
  <si>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</si>
  <si>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</si>
  <si>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</si>
  <si>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</si>
  <si>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</si>
  <si>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</si>
  <si>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</si>
  <si>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</si>
  <si>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</si>
  <si>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</si>
  <si>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</si>
  <si>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</si>
  <si>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</si>
  <si>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</si>
  <si>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</si>
  <si>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</si>
  <si>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</si>
  <si>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</si>
  <si>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</si>
  <si>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</si>
  <si>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</si>
  <si>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</si>
  <si>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</si>
  <si>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</si>
  <si>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</si>
  <si>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</si>
  <si>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</si>
  <si>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</si>
  <si>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</si>
  <si>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</si>
  <si>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</si>
  <si>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</si>
  <si>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</si>
  <si>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</si>
  <si>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</si>
  <si>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</si>
  <si>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</si>
  <si>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</si>
  <si>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</si>
  <si>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</si>
  <si>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</si>
  <si>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</si>
  <si>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</si>
  <si>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</si>
  <si>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</si>
  <si>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</si>
  <si>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</si>
  <si>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</si>
  <si>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</si>
  <si>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</si>
  <si>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</si>
  <si>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</si>
  <si>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</si>
  <si>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</si>
  <si>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</si>
  <si>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</si>
  <si>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</si>
  <si>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</si>
  <si>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</si>
  <si>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</si>
  <si>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</si>
  <si>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</si>
  <si>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</si>
  <si>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</si>
  <si>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</si>
  <si>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</si>
  <si>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</si>
  <si>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</si>
  <si>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</si>
  <si>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</si>
  <si>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</si>
  <si>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</si>
  <si>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</si>
  <si>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</si>
  <si>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</si>
  <si>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</si>
  <si>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</si>
  <si>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</si>
  <si>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</si>
  <si>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</si>
  <si>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</si>
  <si>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</si>
  <si>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</si>
  <si>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</si>
  <si>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</si>
  <si>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</si>
  <si>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</si>
  <si>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</si>
  <si>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</si>
  <si>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</si>
  <si>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</si>
  <si>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</si>
  <si>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</si>
  <si>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</si>
  <si>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</si>
  <si>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</si>
  <si>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</si>
  <si>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</si>
  <si>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</si>
  <si>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</si>
  <si>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</si>
  <si>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</si>
  <si>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</si>
  <si>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</si>
  <si>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</si>
  <si>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</si>
  <si>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</si>
  <si>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</si>
  <si>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</si>
  <si>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</si>
  <si>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</si>
  <si>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</si>
  <si>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</si>
  <si>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</si>
  <si>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</si>
  <si>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</si>
  <si>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</si>
  <si>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</si>
  <si>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</si>
  <si>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</si>
  <si>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</si>
  <si>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</si>
  <si>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</si>
  <si>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</si>
  <si>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</si>
  <si>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</si>
  <si>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</si>
  <si>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</si>
  <si>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</si>
  <si>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</si>
  <si>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</si>
  <si>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</si>
  <si>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</si>
  <si>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</si>
  <si>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</si>
  <si>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</si>
  <si>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</si>
  <si>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</si>
  <si>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</si>
  <si>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</si>
  <si>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</si>
  <si>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</si>
  <si>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</si>
  <si>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</si>
  <si>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</si>
  <si>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</si>
  <si>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</si>
  <si>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</si>
  <si>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</si>
  <si>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</si>
  <si>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</si>
  <si>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</si>
  <si>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</si>
  <si>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</si>
  <si>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</si>
  <si>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</si>
  <si>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</si>
  <si>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</si>
  <si>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</si>
  <si>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</si>
  <si>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</si>
  <si>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</si>
  <si>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</si>
  <si>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</si>
  <si>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</si>
  <si>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</si>
  <si>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</si>
  <si>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</si>
  <si>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</si>
  <si>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</si>
  <si>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</si>
  <si>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</si>
  <si>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</si>
  <si>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</si>
  <si>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</si>
  <si>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</si>
  <si>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</si>
  <si>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</si>
  <si>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</si>
  <si>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</si>
  <si>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</si>
  <si>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</si>
  <si>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</si>
  <si>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</si>
  <si>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</si>
  <si>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</si>
  <si>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</si>
  <si>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</si>
  <si>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</si>
  <si>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</si>
  <si>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</si>
  <si>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</si>
  <si>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</si>
  <si>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</si>
  <si>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</si>
  <si>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</si>
  <si>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</si>
  <si>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</si>
  <si>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</si>
  <si>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</si>
  <si>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</si>
  <si>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</si>
  <si>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</si>
  <si>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</si>
  <si>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</si>
  <si>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</si>
  <si>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</si>
  <si>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</si>
  <si>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</si>
  <si>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</si>
  <si>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</si>
  <si>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</si>
  <si>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</si>
  <si>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</si>
  <si>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</si>
  <si>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</si>
  <si>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</si>
  <si>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</si>
  <si>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</si>
  <si>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</si>
  <si>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</si>
  <si>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</si>
  <si>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</si>
  <si>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</si>
  <si>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</si>
  <si>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</si>
  <si>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</si>
  <si>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</si>
  <si>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</si>
  <si>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</si>
  <si>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</si>
  <si>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</si>
  <si>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</si>
  <si>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</si>
  <si>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</si>
  <si>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</si>
  <si>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</si>
  <si>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</si>
  <si>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</si>
  <si>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</si>
  <si>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</si>
  <si>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</si>
  <si>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</si>
  <si>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</si>
  <si>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</si>
  <si>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</si>
  <si>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</si>
  <si>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</si>
  <si>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</si>
  <si>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</si>
  <si>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</si>
  <si>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</si>
  <si>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</si>
  <si>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</si>
  <si>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</si>
  <si>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</si>
  <si>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</si>
  <si>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</si>
  <si>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</si>
  <si>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</si>
  <si>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</si>
  <si>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</si>
  <si>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</si>
  <si>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</si>
  <si>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</si>
  <si>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</si>
  <si>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</si>
  <si>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</si>
  <si>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</si>
  <si>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</si>
  <si>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</si>
  <si>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</si>
  <si>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</si>
  <si>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</si>
  <si>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</si>
  <si>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</si>
  <si>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</si>
  <si>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</si>
  <si>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</si>
  <si>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</si>
  <si>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</si>
  <si>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</si>
  <si>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</si>
  <si>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</si>
  <si>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</si>
  <si>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</si>
  <si>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</si>
  <si>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</si>
  <si>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</si>
  <si>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</si>
  <si>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</si>
  <si>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</si>
  <si>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</si>
  <si>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</si>
  <si>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</si>
  <si>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</si>
  <si>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</si>
  <si>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</si>
  <si>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</si>
  <si>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</si>
  <si>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</si>
  <si>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</si>
  <si>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</si>
  <si>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</si>
  <si>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</si>
  <si>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</si>
  <si>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</si>
  <si>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</si>
  <si>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</si>
  <si>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</si>
  <si>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</si>
  <si>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</si>
  <si>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</si>
  <si>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</si>
  <si>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</si>
  <si>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</si>
  <si>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</si>
  <si>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</si>
  <si>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</si>
  <si>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</si>
  <si>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</si>
  <si>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</si>
  <si>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</si>
  <si>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</si>
  <si>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</si>
  <si>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</si>
  <si>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</si>
  <si>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</si>
  <si>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</si>
  <si>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</si>
  <si>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</si>
  <si>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</si>
  <si>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</si>
  <si>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</si>
  <si>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</si>
  <si>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</si>
  <si>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</si>
  <si>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</si>
  <si>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</si>
  <si>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</si>
  <si>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</si>
  <si>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</si>
  <si>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</si>
  <si>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</si>
  <si>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</si>
  <si>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</si>
  <si>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</si>
  <si>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</si>
  <si>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</si>
  <si>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</si>
  <si>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</si>
  <si>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</si>
  <si>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</si>
  <si>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</si>
  <si>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</si>
  <si>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</si>
  <si>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</si>
  <si>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</si>
  <si>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</si>
  <si>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</si>
  <si>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</si>
  <si>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</si>
  <si>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</si>
  <si>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</si>
  <si>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</si>
  <si>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</si>
  <si>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</si>
  <si>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</si>
  <si>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</si>
  <si>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</si>
  <si>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</si>
  <si>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</si>
  <si>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</si>
  <si>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</si>
  <si>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</si>
  <si>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</si>
  <si>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</si>
  <si>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</si>
  <si>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</si>
  <si>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</si>
  <si>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</si>
  <si>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</si>
  <si>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</si>
  <si>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</si>
  <si>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</si>
  <si>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</si>
  <si>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</si>
  <si>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</si>
  <si>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</si>
  <si>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</si>
  <si>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</si>
  <si>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</si>
  <si>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</si>
  <si>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</si>
  <si>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</si>
  <si>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</si>
  <si>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</si>
  <si>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</si>
  <si>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</si>
  <si>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</si>
  <si>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</si>
  <si>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</si>
  <si>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</si>
  <si>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</si>
  <si>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</si>
  <si>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</si>
  <si>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</si>
  <si>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</si>
  <si>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</si>
  <si>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</si>
  <si>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</si>
  <si>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</si>
  <si>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</si>
  <si>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</si>
  <si>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</si>
  <si>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</si>
  <si>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</si>
  <si>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</si>
  <si>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</si>
  <si>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</si>
  <si>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</si>
  <si>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</si>
  <si>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</si>
  <si>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</si>
  <si>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</si>
  <si>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</si>
  <si>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</si>
  <si>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</si>
  <si>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</si>
  <si>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</si>
  <si>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</si>
  <si>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</si>
  <si>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</si>
  <si>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</si>
  <si>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</si>
  <si>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</si>
  <si>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</si>
  <si>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</si>
  <si>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</si>
  <si>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</si>
  <si>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</si>
  <si>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</si>
  <si>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</si>
  <si>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</si>
  <si>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</si>
  <si>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</si>
  <si>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</si>
  <si>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</si>
  <si>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</si>
  <si>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</si>
  <si>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</si>
  <si>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</si>
  <si>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</si>
  <si>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</si>
  <si>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</si>
  <si>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</si>
  <si>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</si>
  <si>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</si>
  <si>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</si>
  <si>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</si>
  <si>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</si>
  <si>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</si>
  <si>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</si>
  <si>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</si>
  <si>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</si>
  <si>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</si>
  <si>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</si>
  <si>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</si>
  <si>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</si>
  <si>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</si>
  <si>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</si>
  <si>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</si>
  <si>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</si>
  <si>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</si>
  <si>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</si>
  <si>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</si>
  <si>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</si>
  <si>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</si>
  <si>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</si>
  <si>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</si>
  <si>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</si>
  <si>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</si>
  <si>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</si>
  <si>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</si>
  <si>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</si>
  <si>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</si>
  <si>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</si>
  <si>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</si>
  <si>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</si>
  <si>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</si>
  <si>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</si>
  <si>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</si>
  <si>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</si>
  <si>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</si>
  <si>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</si>
  <si>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</si>
  <si>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</si>
  <si>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</si>
  <si>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</si>
  <si>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</si>
  <si>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</si>
  <si>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</si>
  <si>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</si>
  <si>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</si>
  <si>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</si>
  <si>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</si>
  <si>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</si>
  <si>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</si>
  <si>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</si>
  <si>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</si>
  <si>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</si>
  <si>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</si>
  <si>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</si>
  <si>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</si>
  <si>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</si>
  <si>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</si>
  <si>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</si>
  <si>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</si>
  <si>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</si>
  <si>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</si>
  <si>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</si>
  <si>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</si>
  <si>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</si>
  <si>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</si>
  <si>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</si>
  <si>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</si>
  <si>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</si>
  <si>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</si>
  <si>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</si>
  <si>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</si>
  <si>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</si>
  <si>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</si>
  <si>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</si>
  <si>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</si>
  <si>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</si>
  <si>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</si>
  <si>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</si>
  <si>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</si>
  <si>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</si>
  <si>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</si>
  <si>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</si>
  <si>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</si>
  <si>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</si>
  <si>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</si>
  <si>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</si>
  <si>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</si>
  <si>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</si>
  <si>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</si>
  <si>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</si>
  <si>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</si>
  <si>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</si>
  <si>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</si>
  <si>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</si>
  <si>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</si>
  <si>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</si>
  <si>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</si>
  <si>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</si>
  <si>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</si>
  <si>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</si>
  <si>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</si>
  <si>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</si>
  <si>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</si>
  <si>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</si>
  <si>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</si>
  <si>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</si>
  <si>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</si>
  <si>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</si>
  <si>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</si>
  <si>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</si>
  <si>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</si>
  <si>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</si>
  <si>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</si>
  <si>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</si>
  <si>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</si>
  <si>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</si>
  <si>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</si>
  <si>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</si>
  <si>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</si>
  <si>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</si>
  <si>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</si>
  <si>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</si>
  <si>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</si>
  <si>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</si>
  <si>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</si>
  <si>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</si>
  <si>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</si>
  <si>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</si>
  <si>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</si>
  <si>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</si>
  <si>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</si>
  <si>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</si>
  <si>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</si>
  <si>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</si>
  <si>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</si>
  <si>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</si>
  <si>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</si>
  <si>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</si>
  <si>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</si>
  <si>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</si>
  <si>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</si>
  <si>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</si>
  <si>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</si>
  <si>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</si>
  <si>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</si>
  <si>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</si>
  <si>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</si>
  <si>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</si>
  <si>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</si>
  <si>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</si>
  <si>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</si>
  <si>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</si>
  <si>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</si>
  <si>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</si>
  <si>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</si>
  <si>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</si>
  <si>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</si>
  <si>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</si>
  <si>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</si>
  <si>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</si>
  <si>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</si>
  <si>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</si>
  <si>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</si>
  <si>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</si>
  <si>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</si>
  <si>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</si>
  <si>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</si>
  <si>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</si>
  <si>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</si>
  <si>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</si>
  <si>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</si>
  <si>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</si>
  <si>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</si>
  <si>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</si>
  <si>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</si>
  <si>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</si>
  <si>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</si>
  <si>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</si>
  <si>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</si>
  <si>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</si>
  <si>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</si>
  <si>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</si>
  <si>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</si>
  <si>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</si>
  <si>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</si>
  <si>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</si>
  <si>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</si>
  <si>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</si>
  <si>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</si>
  <si>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</si>
  <si>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</si>
  <si>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</si>
  <si>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</si>
  <si>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</si>
  <si>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</si>
  <si>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</si>
  <si>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</si>
  <si>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</si>
  <si>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</si>
  <si>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</si>
  <si>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</si>
  <si>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</si>
  <si>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</si>
  <si>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</si>
  <si>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</si>
  <si>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</si>
  <si>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</si>
  <si>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</si>
  <si>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</si>
  <si>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</si>
  <si>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</si>
  <si>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</si>
  <si>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</si>
  <si>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</si>
  <si>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</si>
  <si>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</si>
  <si>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</si>
  <si>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</si>
  <si>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</si>
  <si>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</si>
  <si>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</si>
  <si>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</si>
  <si>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</si>
  <si>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</si>
  <si>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</si>
  <si>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</si>
  <si>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</si>
  <si>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</si>
  <si>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</si>
  <si>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</si>
  <si>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</si>
  <si>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</si>
  <si>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</si>
  <si>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</si>
  <si>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</si>
  <si>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</si>
  <si>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</si>
  <si>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</si>
  <si>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</si>
  <si>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</si>
  <si>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</si>
  <si>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</si>
  <si>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</si>
  <si>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</si>
  <si>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</si>
  <si>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</si>
  <si>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</si>
  <si>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</si>
  <si>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</si>
  <si>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</si>
  <si>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</si>
  <si>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</si>
  <si>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</si>
  <si>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</si>
  <si>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</si>
  <si>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</si>
  <si>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</si>
  <si>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</si>
  <si>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</si>
  <si>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</si>
  <si>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</si>
  <si>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</si>
  <si>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</si>
  <si>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</si>
  <si>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</si>
  <si>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</si>
  <si>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</si>
  <si>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</si>
  <si>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</si>
  <si>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</si>
  <si>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</si>
  <si>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</si>
  <si>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</si>
  <si>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</si>
  <si>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</si>
  <si>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</si>
  <si>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</si>
  <si>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</si>
  <si>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</si>
  <si>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</si>
  <si>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</si>
  <si>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</si>
  <si>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</si>
  <si>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</si>
  <si>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</si>
  <si>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</si>
  <si>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</si>
  <si>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</si>
  <si>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</si>
  <si>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</si>
  <si>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</si>
  <si>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</si>
  <si>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</si>
  <si>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</si>
  <si>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</si>
  <si>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</si>
  <si>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</si>
  <si>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</si>
  <si>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</si>
  <si>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</si>
  <si>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</si>
  <si>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</si>
  <si>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</si>
  <si>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</si>
  <si>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</si>
  <si>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</si>
  <si>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</si>
  <si>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</si>
  <si>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</si>
  <si>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</si>
  <si>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</si>
  <si>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</si>
  <si>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</si>
  <si>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</si>
  <si>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</si>
  <si>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</si>
  <si>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</si>
  <si>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</si>
  <si>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</si>
  <si>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</si>
  <si>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</si>
  <si>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</si>
  <si>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</si>
  <si>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</si>
  <si>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</si>
  <si>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</si>
  <si>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</si>
  <si>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</si>
  <si>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</si>
  <si>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</si>
  <si>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</si>
  <si>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</si>
  <si>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</si>
  <si>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</si>
  <si>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</si>
  <si>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</si>
  <si>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</si>
  <si>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</si>
  <si>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</si>
  <si>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</si>
  <si>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</si>
  <si>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</si>
  <si>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</si>
  <si>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</si>
  <si>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</si>
  <si>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</si>
  <si>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</si>
  <si>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</si>
  <si>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</si>
  <si>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</si>
  <si>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</si>
  <si>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</si>
  <si>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</si>
  <si>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</si>
  <si>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</si>
  <si>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</si>
  <si>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</si>
  <si>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</si>
  <si>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</si>
  <si>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</si>
  <si>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</si>
  <si>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</si>
  <si>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</si>
  <si>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</si>
  <si>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</si>
  <si>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</si>
  <si>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</si>
  <si>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</si>
  <si>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</si>
  <si>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</si>
  <si>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</si>
  <si>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</si>
  <si>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</si>
  <si>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</si>
  <si>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</si>
  <si>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</si>
  <si>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</si>
  <si>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</si>
  <si>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</si>
  <si>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</si>
  <si>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</si>
  <si>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</si>
  <si>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</si>
  <si>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</si>
  <si>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</si>
  <si>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</si>
  <si>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</si>
  <si>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</si>
  <si>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</si>
  <si>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</si>
  <si>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</si>
  <si>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</si>
  <si>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</si>
  <si>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</si>
  <si>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</si>
  <si>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</si>
  <si>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</si>
  <si>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</si>
  <si>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</si>
  <si>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</si>
  <si>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</si>
  <si>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</si>
  <si>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</si>
  <si>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</si>
  <si>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</si>
  <si>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</si>
  <si>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</si>
  <si>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</si>
  <si>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</si>
  <si>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</si>
  <si>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</si>
  <si>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</si>
  <si>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</si>
  <si>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</si>
  <si>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</si>
  <si>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</si>
  <si>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</si>
  <si>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</si>
  <si>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</si>
  <si>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</si>
  <si>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</si>
  <si>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</si>
  <si>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</si>
  <si>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</si>
  <si>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</si>
  <si>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</si>
  <si>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</si>
  <si>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</si>
  <si>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</si>
  <si>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</si>
  <si>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</si>
  <si>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</si>
  <si>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</si>
  <si>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</si>
  <si>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</si>
  <si>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</si>
  <si>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</si>
  <si>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</si>
  <si>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</si>
  <si>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</si>
  <si>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</si>
  <si>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</si>
  <si>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</si>
  <si>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</si>
  <si>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</si>
  <si>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</si>
  <si>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</si>
  <si>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</si>
  <si>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</si>
  <si>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</si>
  <si>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</si>
  <si>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</si>
  <si>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</si>
  <si>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</si>
  <si>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</si>
  <si>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</si>
  <si>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</si>
  <si>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</si>
  <si>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</si>
  <si>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</si>
  <si>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</si>
  <si>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</si>
  <si>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</si>
  <si>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</si>
  <si>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</si>
  <si>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</si>
  <si>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</si>
  <si>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</si>
  <si>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</si>
  <si>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</si>
  <si>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</si>
  <si>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</si>
  <si>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</si>
  <si>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</si>
  <si>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</si>
  <si>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</si>
  <si>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</si>
  <si>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</si>
  <si>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</si>
  <si>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</si>
  <si>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</si>
  <si>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</si>
  <si>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</si>
  <si>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</si>
  <si>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</si>
  <si>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</si>
  <si>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</si>
  <si>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</si>
  <si>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</si>
  <si>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</si>
  <si>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</si>
  <si>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</si>
  <si>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</si>
  <si>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</si>
  <si>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</si>
  <si>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</si>
  <si>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</si>
  <si>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</si>
  <si>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</si>
  <si>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</si>
  <si>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</si>
  <si>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</si>
  <si>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</si>
  <si>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</si>
  <si>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</si>
  <si>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</si>
  <si>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</si>
  <si>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</si>
  <si>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</si>
  <si>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</si>
  <si>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</si>
  <si>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</si>
  <si>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</si>
  <si>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</si>
  <si>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</si>
  <si>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</si>
  <si>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</si>
  <si>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</si>
  <si>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</si>
  <si>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</si>
  <si>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</si>
  <si>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</si>
  <si>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</si>
  <si>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</si>
  <si>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</si>
  <si>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</si>
  <si>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</si>
  <si>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</si>
  <si>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</si>
  <si>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</si>
  <si>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</si>
  <si>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</si>
  <si>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</si>
  <si>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</si>
  <si>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</si>
  <si>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</si>
  <si>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</si>
  <si>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</si>
  <si>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</si>
  <si>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</si>
  <si>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</si>
  <si>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</si>
  <si>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</si>
  <si>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</si>
  <si>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</si>
  <si>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</si>
  <si>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</si>
  <si>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</si>
  <si>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</si>
  <si>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</si>
  <si>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</si>
  <si>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</si>
  <si>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</si>
  <si>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</si>
  <si>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</si>
  <si>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</si>
  <si>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</si>
  <si>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</si>
  <si>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</si>
  <si>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</si>
  <si>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</si>
  <si>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</si>
  <si>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</si>
  <si>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</si>
  <si>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</si>
  <si>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</si>
  <si>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</si>
  <si>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</si>
  <si>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</si>
  <si>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</si>
  <si>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</si>
  <si>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</si>
  <si>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</si>
  <si>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</si>
  <si>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</si>
  <si>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</si>
  <si>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</si>
  <si>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</si>
  <si>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</si>
  <si>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</si>
  <si>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</si>
  <si>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</si>
  <si>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</si>
  <si>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</si>
  <si>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</si>
  <si>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</si>
  <si>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</si>
  <si>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</si>
  <si>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</si>
  <si>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</si>
  <si>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</si>
  <si>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</si>
  <si>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</si>
  <si>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</si>
  <si>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</si>
  <si>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</si>
  <si>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</si>
  <si>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</si>
  <si>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</si>
  <si>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</si>
  <si>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</si>
  <si>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</si>
  <si>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</si>
  <si>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</si>
  <si>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</si>
  <si>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</si>
  <si>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</si>
  <si>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</si>
  <si>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</si>
  <si>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</si>
  <si>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</si>
  <si>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</si>
  <si>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</si>
  <si>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</si>
  <si>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</si>
  <si>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</si>
  <si>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</si>
  <si>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</si>
  <si>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</si>
  <si>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</si>
  <si>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</si>
  <si>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</si>
  <si>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</si>
  <si>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</si>
  <si>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</si>
  <si>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</si>
  <si>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</si>
  <si>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</si>
  <si>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</si>
  <si>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</si>
  <si>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</si>
  <si>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</si>
  <si>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</si>
  <si>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</si>
  <si>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</si>
  <si>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</si>
  <si>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</si>
  <si>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</si>
  <si>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</si>
  <si>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</si>
  <si>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</si>
  <si>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</si>
  <si>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</si>
  <si>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</si>
  <si>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</si>
  <si>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</si>
  <si>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</si>
  <si>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</si>
  <si>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</si>
  <si>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</si>
  <si>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</si>
  <si>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</si>
  <si>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</si>
  <si>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</si>
  <si>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</si>
  <si>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</si>
  <si>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</si>
  <si>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</si>
  <si>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</si>
  <si>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</si>
  <si>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</si>
  <si>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</si>
  <si>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</si>
  <si>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</si>
  <si>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</si>
  <si>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</si>
  <si>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</si>
  <si>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</si>
  <si>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</si>
  <si>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</si>
  <si>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</si>
  <si>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</si>
  <si>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</si>
  <si>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</si>
  <si>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</si>
  <si>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</si>
  <si>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</si>
  <si>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</si>
  <si>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</si>
  <si>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</si>
  <si>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</si>
  <si>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</si>
  <si>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</si>
  <si>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</si>
  <si>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</si>
  <si>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</si>
  <si>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</si>
  <si>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</si>
  <si>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</si>
  <si>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</si>
  <si>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</si>
  <si>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</si>
  <si>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</si>
  <si>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</si>
  <si>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</si>
  <si>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</si>
  <si>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</si>
  <si>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</si>
  <si>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</si>
  <si>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</si>
  <si>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</si>
  <si>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</si>
  <si>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</si>
  <si>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</si>
  <si>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</si>
  <si>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</si>
  <si>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</si>
  <si>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</si>
  <si>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</si>
  <si>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</si>
  <si>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</si>
  <si>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</si>
  <si>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</si>
  <si>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</si>
  <si>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</si>
  <si>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</si>
  <si>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</si>
  <si>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</si>
  <si>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</si>
  <si>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</si>
  <si>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</si>
  <si>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</si>
  <si>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</si>
  <si>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</si>
  <si>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</si>
  <si>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</si>
  <si>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</si>
  <si>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</si>
  <si>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</si>
  <si>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</si>
  <si>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</si>
  <si>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</si>
  <si>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</si>
  <si>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</si>
  <si>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</si>
  <si>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</si>
  <si>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</si>
  <si>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</si>
  <si>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</si>
  <si>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</si>
  <si>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</si>
  <si>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</si>
  <si>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</si>
  <si>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</si>
  <si>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</si>
  <si>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</si>
  <si>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</si>
  <si>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</si>
  <si>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</si>
  <si>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</si>
  <si>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</si>
  <si>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</si>
  <si>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</si>
  <si>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</si>
  <si>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</si>
  <si>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</si>
  <si>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</si>
  <si>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</si>
  <si>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</si>
  <si>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</si>
  <si>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</si>
  <si>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</si>
  <si>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</si>
  <si>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</si>
  <si>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</si>
  <si>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</si>
  <si>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</si>
  <si>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</si>
  <si>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</si>
  <si>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</si>
  <si>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</si>
  <si>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</si>
  <si>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</si>
  <si>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</si>
  <si>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</si>
  <si>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</si>
  <si>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</si>
  <si>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</si>
  <si>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</si>
  <si>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</si>
  <si>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</si>
  <si>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</si>
  <si>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</si>
  <si>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</si>
  <si>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</si>
  <si>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</si>
  <si>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</si>
  <si>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</si>
  <si>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</si>
  <si>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</si>
  <si>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</si>
  <si>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</si>
  <si>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</si>
  <si>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</si>
  <si>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</si>
  <si>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</si>
  <si>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</si>
  <si>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</si>
  <si>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</si>
  <si>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</si>
  <si>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</si>
  <si>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</si>
  <si>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</si>
  <si>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</si>
  <si>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</si>
  <si>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</si>
  <si>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</si>
  <si>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</si>
  <si>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</si>
  <si>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</si>
  <si>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</si>
  <si>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</si>
  <si>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</si>
  <si>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</si>
  <si>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</si>
  <si>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</si>
  <si>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</si>
  <si>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</si>
  <si>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</si>
  <si>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</si>
  <si>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</si>
  <si>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</si>
  <si>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</si>
  <si>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</si>
  <si>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</si>
  <si>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</si>
  <si>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</si>
  <si>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</si>
  <si>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</si>
  <si>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</si>
  <si>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</si>
  <si>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</si>
  <si>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</si>
  <si>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</si>
  <si>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</si>
  <si>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</si>
  <si>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</si>
  <si>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</si>
  <si>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</si>
  <si>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</si>
  <si>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</si>
  <si>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</si>
  <si>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</si>
  <si>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</si>
  <si>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</si>
  <si>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</si>
  <si>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</si>
  <si>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</si>
  <si>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</si>
  <si>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</si>
  <si>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</si>
  <si>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</si>
  <si>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</si>
  <si>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</si>
  <si>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</si>
  <si>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</si>
  <si>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</si>
  <si>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</si>
  <si>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</si>
  <si>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</si>
  <si>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</si>
  <si>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</si>
  <si>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</si>
  <si>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</si>
  <si>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</si>
  <si>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</si>
  <si>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</si>
  <si>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</si>
  <si>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</si>
  <si>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</si>
  <si>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</si>
  <si>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</si>
  <si>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</si>
  <si>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</si>
  <si>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</si>
  <si>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</si>
  <si>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</si>
  <si>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</si>
  <si>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</si>
  <si>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</si>
  <si>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</si>
  <si>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</si>
  <si>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</si>
  <si>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</si>
  <si>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</si>
  <si>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</si>
  <si>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</si>
  <si>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</si>
  <si>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</si>
  <si>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</si>
  <si>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</si>
  <si>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</si>
  <si>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</si>
  <si>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</si>
  <si>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</si>
  <si>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</si>
  <si>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</si>
  <si>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</si>
  <si>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</si>
  <si>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</si>
  <si>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</si>
  <si>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</si>
  <si>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</si>
  <si>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</si>
  <si>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</si>
  <si>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</si>
  <si>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</si>
  <si>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</si>
  <si>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</si>
  <si>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</si>
  <si>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</si>
  <si>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</si>
  <si>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</si>
  <si>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</si>
  <si>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</si>
  <si>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</si>
  <si>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</si>
  <si>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</si>
  <si>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</si>
  <si>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</si>
  <si>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</si>
  <si>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</si>
  <si>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</si>
  <si>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</si>
  <si>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</si>
  <si>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</si>
  <si>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</si>
  <si>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</si>
  <si>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</si>
  <si>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</si>
  <si>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</si>
  <si>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</si>
  <si>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</si>
  <si>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</si>
  <si>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</si>
  <si>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</si>
  <si>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</si>
  <si>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</si>
  <si>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</si>
  <si>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</si>
  <si>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</si>
  <si>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</si>
  <si>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</si>
  <si>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</si>
  <si>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</si>
  <si>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</si>
  <si>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</si>
  <si>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</si>
  <si>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</si>
  <si>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</si>
  <si>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</si>
  <si>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</si>
  <si>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</si>
  <si>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</si>
  <si>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</si>
  <si>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</si>
  <si>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</si>
  <si>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</si>
  <si>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</si>
  <si>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</si>
  <si>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</si>
  <si>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</si>
  <si>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</si>
  <si>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</si>
  <si>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</si>
  <si>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</si>
  <si>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</si>
  <si>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</si>
  <si>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</si>
  <si>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</si>
  <si>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</si>
  <si>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</si>
  <si>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</si>
  <si>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</si>
  <si>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</si>
  <si>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</si>
  <si>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</si>
  <si>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</si>
  <si>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</si>
  <si>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</si>
  <si>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</si>
  <si>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</si>
  <si>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</si>
  <si>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</si>
  <si>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</si>
  <si>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</si>
  <si>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</si>
  <si>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</si>
  <si>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</si>
  <si>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</si>
  <si>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</si>
  <si>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</si>
  <si>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</si>
  <si>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</si>
  <si>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</si>
  <si>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</si>
  <si>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</si>
  <si>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</si>
  <si>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</si>
  <si>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</si>
  <si>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</si>
  <si>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</si>
  <si>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</si>
  <si>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</si>
  <si>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</si>
  <si>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</si>
  <si>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</si>
  <si>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</si>
  <si>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</si>
  <si>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</si>
  <si>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</si>
  <si>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</si>
  <si>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</si>
  <si>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</si>
  <si>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</si>
  <si>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</si>
  <si>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</si>
  <si>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</si>
  <si>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</si>
  <si>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</si>
  <si>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</si>
  <si>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</si>
  <si>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</si>
  <si>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</si>
  <si>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</si>
  <si>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</si>
  <si>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</si>
  <si>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</si>
  <si>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</si>
  <si>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</si>
  <si>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</si>
  <si>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</si>
  <si>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</si>
  <si>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</si>
  <si>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</si>
  <si>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</si>
  <si>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</si>
  <si>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</si>
  <si>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</si>
  <si>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</si>
  <si>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</si>
  <si>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</si>
  <si>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</si>
  <si>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</si>
  <si>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</si>
  <si>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</si>
  <si>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</si>
  <si>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</si>
  <si>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</si>
  <si>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</si>
  <si>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</si>
  <si>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</si>
  <si>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</si>
  <si>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</si>
  <si>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</si>
  <si>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</si>
  <si>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</si>
  <si>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</si>
  <si>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</si>
  <si>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</si>
  <si>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</si>
  <si>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</si>
  <si>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</si>
  <si>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</si>
  <si>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</si>
  <si>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</si>
  <si>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</si>
  <si>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</si>
  <si>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</si>
  <si>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</si>
  <si>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</si>
  <si>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</si>
  <si>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</si>
  <si>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</si>
  <si>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</si>
  <si>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</si>
  <si>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</si>
  <si>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</si>
  <si>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</si>
  <si>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</si>
  <si>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</si>
  <si>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</si>
  <si>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</si>
  <si>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</si>
  <si>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</si>
  <si>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</si>
  <si>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</si>
  <si>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</si>
  <si>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</si>
  <si>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</si>
  <si>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</si>
  <si>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</si>
  <si>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</si>
  <si>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</si>
  <si>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</si>
  <si>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</si>
  <si>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</si>
  <si>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</si>
  <si>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</si>
  <si>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</si>
  <si>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</si>
  <si>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</si>
  <si>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</si>
  <si>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</si>
  <si>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</si>
  <si>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</si>
  <si>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</si>
  <si>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</si>
  <si>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</si>
  <si>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</si>
  <si>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</si>
  <si>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</si>
  <si>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</si>
  <si>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</si>
  <si>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</si>
  <si>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</si>
  <si>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</si>
  <si>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</si>
  <si>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</si>
  <si>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</si>
  <si>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</si>
  <si>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</si>
  <si>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</si>
  <si>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</si>
  <si>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</si>
  <si>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</si>
  <si>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</si>
  <si>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</si>
  <si>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</si>
  <si>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</si>
  <si>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</si>
  <si>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</si>
  <si>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</si>
  <si>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</si>
  <si>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</si>
  <si>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</si>
  <si>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</si>
  <si>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</si>
  <si>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</si>
  <si>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</si>
  <si>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</si>
  <si>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</si>
  <si>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</si>
  <si>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</si>
  <si>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</si>
  <si>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</si>
  <si>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</si>
  <si>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</si>
  <si>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</si>
  <si>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</si>
  <si>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</si>
  <si>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</si>
  <si>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</si>
  <si>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</si>
  <si>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</si>
  <si>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</si>
  <si>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</si>
  <si>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</si>
  <si>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</si>
  <si>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</si>
  <si>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</si>
  <si>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</si>
  <si>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</si>
  <si>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</si>
  <si>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</si>
  <si>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</si>
  <si>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</si>
  <si>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</si>
  <si>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</si>
  <si>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</si>
  <si>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</si>
  <si>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</si>
  <si>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</si>
  <si>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</si>
  <si>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</si>
  <si>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</si>
  <si>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</si>
  <si>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</si>
  <si>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</si>
  <si>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</si>
  <si>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</si>
  <si>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</si>
  <si>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</si>
  <si>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</si>
  <si>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</si>
  <si>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</si>
  <si>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</si>
  <si>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</si>
  <si>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</si>
  <si>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</si>
  <si>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</si>
  <si>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</si>
  <si>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</si>
  <si>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</si>
  <si>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</si>
  <si>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</si>
  <si>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</si>
  <si>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</si>
  <si>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</si>
  <si>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</si>
  <si>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</si>
  <si>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</si>
  <si>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</si>
  <si>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</si>
  <si>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</si>
  <si>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</si>
  <si>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</si>
  <si>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</si>
  <si>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</si>
  <si>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</si>
  <si>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</si>
  <si>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</si>
  <si>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</si>
  <si>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</si>
  <si>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</si>
  <si>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</si>
  <si>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</si>
  <si>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</si>
  <si>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</si>
  <si>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</si>
  <si>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</si>
  <si>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</si>
  <si>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</si>
  <si>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</si>
  <si>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</si>
  <si>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</si>
  <si>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</si>
  <si>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</si>
  <si>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</si>
  <si>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</si>
  <si>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</si>
  <si>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</si>
  <si>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</si>
  <si>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</si>
  <si>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</si>
  <si>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</si>
  <si>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</si>
  <si>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</si>
  <si>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</si>
  <si>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</si>
  <si>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</si>
  <si>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</si>
  <si>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</si>
  <si>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</si>
  <si>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</si>
  <si>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</si>
  <si>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</si>
  <si>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</si>
  <si>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</si>
  <si>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</si>
  <si>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</si>
  <si>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</si>
  <si>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</si>
  <si>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</si>
  <si>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</si>
  <si>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</si>
  <si>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</si>
  <si>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</si>
  <si>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</si>
  <si>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</si>
  <si>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</si>
  <si>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</si>
  <si>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</si>
  <si>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</si>
  <si>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</si>
  <si>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</si>
  <si>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</si>
  <si>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</si>
  <si>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</si>
  <si>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</si>
  <si>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</si>
  <si>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</si>
  <si>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</si>
  <si>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</si>
  <si>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</si>
  <si>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</si>
  <si>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</si>
  <si>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</si>
  <si>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</si>
  <si>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</si>
  <si>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</si>
  <si>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</si>
  <si>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</si>
  <si>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</si>
  <si>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</si>
  <si>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</si>
  <si>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</si>
  <si>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</si>
  <si>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</si>
  <si>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</si>
  <si>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</si>
  <si>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</si>
  <si>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</si>
  <si>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</si>
  <si>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</si>
  <si>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</si>
  <si>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</si>
  <si>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</si>
  <si>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</si>
  <si>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</si>
  <si>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</si>
  <si>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</si>
  <si>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</si>
  <si>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</si>
  <si>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</si>
  <si>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</si>
  <si>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</si>
  <si>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</si>
  <si>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</si>
  <si>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</si>
  <si>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</si>
  <si>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</si>
  <si>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</si>
  <si>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</si>
  <si>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</si>
  <si>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</si>
  <si>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</si>
  <si>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</si>
  <si>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</si>
  <si>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</si>
  <si>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</si>
  <si>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</si>
  <si>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</si>
  <si>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</si>
  <si>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</si>
  <si>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</si>
  <si>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</si>
  <si>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</si>
  <si>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</si>
  <si>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</si>
  <si>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</si>
  <si>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</si>
  <si>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</si>
  <si>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</si>
  <si>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</si>
  <si>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</si>
  <si>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</si>
  <si>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</si>
  <si>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</si>
  <si>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</si>
  <si>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</si>
  <si>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</si>
  <si>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</si>
  <si>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</si>
  <si>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</si>
  <si>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</si>
  <si>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</si>
  <si>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</si>
  <si>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</si>
  <si>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</si>
  <si>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</si>
  <si>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</si>
  <si>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</si>
  <si>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</si>
  <si>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</si>
  <si>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</si>
  <si>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</si>
  <si>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</si>
  <si>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</si>
  <si>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</si>
  <si>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</si>
  <si>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</si>
  <si>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</si>
  <si>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</si>
  <si>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</si>
  <si>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</si>
  <si>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</si>
  <si>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</si>
  <si>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</si>
  <si>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</si>
  <si>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</si>
  <si>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</si>
  <si>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</si>
  <si>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</si>
  <si>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</si>
  <si>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</si>
  <si>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</si>
  <si>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</si>
  <si>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</si>
  <si>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</si>
  <si>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</si>
  <si>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</si>
  <si>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</si>
  <si>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</si>
  <si>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</si>
  <si>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</si>
  <si>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</si>
  <si>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</si>
  <si>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</si>
  <si>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</si>
  <si>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</si>
  <si>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</si>
  <si>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</si>
  <si>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</si>
  <si>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</si>
  <si>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</si>
  <si>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</si>
  <si>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</si>
  <si>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</si>
  <si>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</si>
  <si>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</si>
  <si>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</si>
  <si>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</si>
  <si>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</si>
  <si>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</si>
  <si>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</si>
  <si>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</si>
  <si>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</si>
  <si>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</si>
  <si>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</si>
  <si>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</si>
  <si>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</si>
  <si>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</si>
  <si>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</si>
  <si>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</si>
  <si>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</si>
  <si>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</si>
  <si>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</si>
  <si>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</si>
  <si>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</si>
  <si>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</si>
  <si>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</si>
  <si>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</si>
  <si>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</si>
  <si>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</si>
  <si>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</si>
  <si>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</si>
  <si>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</si>
  <si>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</si>
  <si>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</si>
  <si>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</si>
  <si>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</si>
  <si>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</si>
  <si>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</si>
  <si>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</si>
  <si>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</si>
  <si>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</si>
  <si>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</si>
  <si>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</si>
  <si>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</si>
  <si>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</si>
  <si>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</si>
  <si>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</si>
  <si>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</si>
  <si>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</si>
  <si>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</si>
  <si>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</si>
  <si>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</si>
  <si>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</si>
  <si>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</si>
  <si>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</si>
  <si>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</si>
  <si>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</si>
  <si>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</si>
  <si>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</si>
  <si>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</si>
  <si>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</si>
  <si>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</si>
  <si>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</si>
  <si>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</si>
  <si>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</si>
  <si>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</si>
  <si>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</si>
  <si>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</si>
  <si>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</si>
  <si>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</si>
  <si>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</si>
  <si>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</si>
  <si>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</si>
  <si>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</si>
  <si>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</si>
  <si>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</si>
  <si>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</si>
  <si>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</si>
  <si>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</si>
  <si>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</si>
  <si>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</si>
  <si>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</si>
  <si>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</si>
  <si>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</si>
  <si>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</si>
  <si>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</si>
  <si>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</si>
  <si>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</si>
  <si>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</si>
  <si>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</si>
  <si>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</si>
  <si>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</si>
  <si>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</si>
  <si>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</si>
  <si>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</si>
  <si>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</si>
  <si>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</si>
  <si>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</si>
  <si>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</si>
  <si>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</si>
  <si>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</si>
  <si>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</si>
  <si>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</si>
  <si>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</si>
  <si>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</si>
  <si>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</si>
  <si>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</si>
  <si>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</si>
  <si>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</si>
  <si>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</si>
  <si>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</si>
  <si>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</si>
  <si>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</si>
  <si>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</si>
  <si>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</si>
  <si>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</si>
  <si>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</si>
  <si>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</si>
  <si>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</si>
  <si>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</si>
  <si>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</si>
  <si>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</si>
  <si>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</si>
  <si>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</si>
  <si>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</si>
  <si>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</si>
  <si>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</si>
  <si>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</si>
  <si>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</si>
  <si>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</si>
  <si>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</si>
  <si>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</si>
  <si>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</si>
  <si>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</si>
  <si>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</si>
  <si>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</si>
  <si>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</si>
  <si>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</si>
  <si>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</si>
  <si>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</si>
  <si>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</si>
  <si>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</si>
  <si>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</si>
  <si>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</si>
  <si>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</si>
  <si>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</si>
  <si>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</si>
  <si>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</si>
  <si>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</si>
  <si>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</si>
  <si>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</si>
  <si>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</si>
  <si>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</si>
  <si>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</si>
  <si>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</si>
  <si>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</si>
  <si>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</si>
  <si>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</si>
  <si>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</si>
  <si>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</si>
  <si>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</si>
  <si>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</si>
  <si>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</si>
  <si>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</si>
  <si>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</si>
  <si>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</si>
  <si>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</si>
  <si>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</si>
  <si>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</si>
  <si>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</si>
  <si>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</si>
  <si>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</si>
  <si>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</si>
  <si>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</si>
  <si>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</si>
  <si>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</si>
  <si>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</si>
  <si>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</si>
  <si>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</si>
  <si>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</si>
  <si>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</si>
  <si>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</si>
  <si>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</si>
  <si>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</si>
  <si>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</si>
  <si>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</si>
  <si>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</si>
  <si>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</si>
  <si>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</si>
  <si>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</si>
  <si>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</si>
  <si>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</si>
  <si>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</si>
  <si>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</si>
  <si>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</si>
  <si>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</si>
  <si>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</si>
  <si>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</si>
  <si>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</si>
  <si>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</si>
  <si>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</si>
  <si>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</si>
  <si>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</si>
  <si>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</si>
  <si>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</si>
  <si>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</si>
  <si>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</si>
  <si>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</si>
  <si>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</si>
  <si>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</si>
  <si>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</si>
  <si>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</si>
  <si>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</si>
  <si>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</si>
  <si>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</si>
  <si>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</si>
  <si>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</si>
  <si>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</si>
  <si>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</si>
  <si>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</si>
  <si>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</si>
  <si>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</si>
  <si>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</si>
  <si>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</si>
  <si>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</si>
  <si>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</si>
  <si>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</si>
  <si>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</si>
  <si>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</si>
  <si>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</si>
  <si>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</si>
  <si>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</si>
  <si>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</si>
  <si>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</si>
  <si>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</si>
  <si>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</si>
  <si>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</si>
  <si>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</si>
  <si>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</si>
  <si>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</si>
  <si>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</si>
  <si>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</si>
  <si>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</si>
  <si>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</si>
  <si>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</si>
  <si>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</si>
  <si>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</si>
  <si>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</si>
  <si>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</si>
  <si>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</si>
  <si>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</si>
  <si>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</si>
  <si>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</si>
  <si>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</si>
  <si>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</si>
  <si>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</si>
  <si>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</si>
  <si>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</si>
  <si>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</si>
  <si>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</si>
  <si>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</si>
  <si>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</si>
  <si>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</si>
  <si>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</si>
  <si>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</si>
  <si>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</si>
  <si>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</si>
  <si>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</si>
  <si>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</si>
  <si>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</si>
  <si>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</si>
  <si>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</si>
  <si>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</si>
  <si>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</si>
  <si>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</si>
  <si>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</si>
  <si>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</si>
  <si>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</si>
  <si>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</si>
  <si>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</si>
  <si>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</si>
  <si>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</si>
  <si>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</si>
  <si>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</si>
  <si>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</si>
  <si>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</si>
  <si>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</si>
  <si>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</si>
  <si>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</si>
  <si>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</si>
  <si>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</si>
  <si>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</si>
  <si>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</si>
  <si>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</si>
  <si>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</si>
  <si>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</si>
  <si>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</si>
  <si>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</si>
  <si>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</si>
  <si>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</si>
  <si>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</si>
  <si>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</si>
  <si>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</si>
  <si>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</si>
  <si>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</si>
  <si>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</si>
  <si>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</si>
  <si>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</si>
  <si>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</si>
  <si>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</si>
  <si>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</si>
  <si>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</si>
  <si>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</si>
  <si>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</si>
  <si>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</si>
  <si>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</si>
  <si>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</si>
  <si>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</si>
  <si>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</si>
  <si>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</si>
  <si>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</si>
  <si>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</si>
  <si>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</si>
  <si>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</si>
  <si>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</si>
  <si>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</si>
  <si>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</si>
  <si>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</si>
  <si>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</si>
  <si>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</si>
  <si>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</si>
  <si>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</si>
  <si>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</si>
  <si>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</si>
  <si>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</si>
  <si>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</si>
  <si>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</si>
  <si>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</si>
  <si>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</si>
  <si>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</si>
  <si>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</si>
  <si>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</si>
  <si>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</si>
  <si>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</si>
  <si>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</si>
  <si>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</si>
  <si>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</si>
  <si>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</si>
  <si>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</si>
  <si>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</si>
  <si>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</si>
  <si>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</si>
  <si>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</si>
  <si>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</si>
  <si>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</si>
  <si>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</si>
  <si>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</si>
  <si>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</si>
  <si>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</si>
  <si>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</si>
  <si>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</si>
  <si>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</si>
  <si>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</si>
  <si>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</si>
  <si>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</si>
  <si>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</si>
  <si>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</si>
  <si>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</si>
  <si>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</si>
  <si>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</si>
  <si>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</si>
  <si>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</si>
  <si>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</si>
  <si>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</si>
  <si>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</si>
  <si>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</si>
  <si>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</si>
  <si>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</si>
  <si>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</si>
  <si>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</si>
  <si>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</si>
  <si>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</si>
  <si>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</si>
  <si>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</si>
  <si>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</si>
  <si>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</si>
  <si>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</si>
  <si>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</si>
  <si>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</si>
  <si>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</si>
  <si>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</si>
  <si>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</si>
  <si>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</si>
  <si>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</si>
  <si>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</si>
  <si>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</si>
  <si>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</si>
  <si>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</si>
  <si>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</si>
  <si>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</si>
  <si>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</si>
  <si>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</si>
  <si>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</si>
  <si>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</si>
  <si>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</si>
  <si>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</si>
  <si>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</si>
  <si>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</si>
  <si>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</si>
  <si>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</si>
  <si>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</si>
  <si>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</si>
  <si>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</si>
  <si>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</si>
  <si>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</si>
  <si>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</si>
  <si>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</si>
  <si>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</si>
  <si>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</si>
  <si>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</si>
  <si>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</si>
  <si>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</si>
  <si>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</si>
  <si>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</si>
  <si>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</si>
  <si>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</si>
  <si>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</si>
  <si>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</si>
  <si>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</si>
  <si>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</si>
  <si>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</si>
  <si>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</si>
  <si>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</si>
  <si>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</si>
  <si>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</si>
  <si>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</si>
  <si>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</si>
  <si>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</si>
  <si>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</si>
  <si>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</si>
  <si>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</si>
  <si>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</si>
  <si>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</si>
  <si>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</si>
  <si>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</si>
  <si>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</si>
  <si>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</si>
  <si>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</si>
  <si>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</si>
  <si>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</si>
  <si>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</si>
  <si>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</si>
  <si>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</si>
  <si>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</si>
  <si>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</si>
  <si>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</si>
  <si>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</si>
  <si>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</si>
  <si>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</si>
  <si>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</si>
  <si>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</si>
  <si>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</si>
  <si>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</si>
  <si>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</si>
  <si>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</si>
  <si>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</si>
  <si>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</si>
  <si>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</si>
  <si>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</si>
  <si>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</si>
  <si>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</si>
  <si>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</si>
  <si>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</si>
  <si>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</si>
  <si>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</si>
  <si>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</si>
  <si>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</si>
  <si>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</si>
  <si>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</si>
  <si>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</si>
  <si>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</si>
  <si>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</si>
  <si>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</si>
  <si>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</si>
  <si>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</si>
  <si>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</si>
  <si>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</si>
  <si>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</si>
  <si>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</si>
  <si>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</si>
  <si>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</si>
  <si>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</si>
  <si>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</si>
  <si>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</si>
  <si>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</si>
  <si>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</si>
  <si>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</si>
  <si>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</si>
  <si>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</si>
  <si>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</si>
  <si>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</si>
  <si>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</si>
  <si>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</si>
  <si>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</si>
  <si>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</si>
  <si>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</si>
  <si>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</si>
  <si>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</si>
  <si>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</si>
  <si>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</si>
  <si>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</si>
  <si>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</si>
  <si>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</si>
  <si>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</si>
  <si>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</si>
  <si>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</si>
  <si>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</si>
  <si>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</si>
  <si>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</si>
  <si>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</si>
  <si>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</si>
  <si>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</si>
  <si>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</si>
  <si>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</si>
  <si>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</si>
  <si>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</si>
  <si>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</si>
  <si>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</si>
  <si>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</si>
  <si>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</si>
  <si>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</si>
  <si>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</si>
  <si>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</si>
  <si>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</si>
  <si>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</si>
  <si>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</si>
  <si>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</si>
  <si>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</si>
  <si>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</si>
  <si>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</si>
  <si>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</si>
  <si>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</si>
  <si>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</si>
  <si>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</si>
  <si>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</si>
  <si>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</si>
  <si>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</si>
  <si>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</si>
  <si>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</si>
  <si>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</si>
  <si>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</si>
  <si>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</si>
  <si>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</si>
  <si>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</si>
  <si>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</si>
  <si>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</si>
  <si>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</si>
  <si>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</si>
  <si>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</si>
  <si>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</si>
  <si>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</si>
  <si>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</si>
  <si>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</si>
  <si>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</si>
  <si>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</si>
  <si>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</si>
  <si>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</si>
  <si>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</si>
  <si>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</si>
  <si>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</si>
  <si>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</si>
  <si>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</si>
  <si>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</si>
  <si>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</si>
  <si>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</si>
  <si>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</si>
  <si>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</si>
  <si>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</si>
  <si>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</si>
  <si>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</si>
  <si>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</si>
  <si>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</si>
  <si>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</si>
  <si>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</si>
  <si>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</si>
  <si>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</si>
  <si>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</si>
  <si>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</si>
  <si>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</si>
  <si>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</si>
  <si>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</si>
  <si>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</si>
  <si>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</si>
  <si>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</si>
  <si>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</si>
  <si>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</si>
  <si>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</si>
  <si>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</si>
  <si>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</si>
  <si>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</si>
  <si>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</si>
  <si>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</si>
  <si>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</si>
  <si>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</si>
  <si>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</si>
  <si>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</si>
  <si>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</si>
  <si>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</si>
  <si>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</si>
  <si>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</si>
  <si>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</si>
  <si>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</si>
  <si>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</si>
  <si>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</si>
  <si>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</si>
  <si>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</si>
  <si>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</si>
  <si>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</si>
  <si>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</si>
  <si>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</si>
  <si>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</si>
  <si>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</si>
  <si>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</si>
  <si>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</si>
  <si>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</si>
  <si>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</si>
  <si>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</si>
  <si>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</si>
  <si>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</si>
  <si>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</si>
  <si>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</si>
  <si>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</si>
  <si>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</si>
  <si>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</si>
  <si>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</si>
  <si>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</si>
  <si>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</si>
  <si>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</si>
  <si>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</si>
  <si>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</si>
  <si>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</si>
  <si>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</si>
  <si>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</si>
  <si>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</si>
  <si>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</si>
  <si>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</si>
  <si>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</si>
  <si>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</si>
  <si>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</si>
  <si>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</si>
  <si>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</si>
  <si>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</si>
  <si>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</si>
  <si>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</si>
  <si>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</si>
  <si>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</si>
  <si>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</si>
  <si>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</si>
  <si>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</si>
  <si>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</si>
  <si>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</si>
  <si>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</si>
  <si>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</si>
  <si>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</si>
  <si>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</si>
  <si>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</si>
  <si>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</si>
  <si>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</si>
  <si>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</si>
  <si>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</si>
  <si>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</si>
  <si>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</si>
  <si>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</si>
  <si>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</si>
  <si>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</si>
  <si>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</si>
  <si>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</si>
  <si>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</si>
  <si>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</si>
  <si>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</si>
  <si>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</si>
  <si>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</si>
  <si>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</si>
  <si>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</si>
  <si>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</si>
  <si>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</si>
  <si>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</si>
  <si>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</si>
  <si>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</si>
  <si>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</si>
  <si>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</si>
  <si>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</si>
  <si>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</si>
  <si>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</si>
  <si>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</si>
  <si>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</si>
  <si>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</si>
  <si>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</si>
  <si>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</si>
  <si>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</si>
  <si>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</si>
  <si>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</si>
  <si>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</si>
  <si>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</si>
  <si>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</si>
  <si>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</si>
  <si>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</si>
  <si>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</si>
  <si>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</si>
  <si>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</si>
  <si>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</si>
  <si>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</si>
  <si>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</si>
  <si>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</si>
  <si>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</si>
  <si>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</si>
  <si>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</si>
  <si>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</si>
  <si>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</si>
  <si>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</si>
  <si>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</si>
  <si>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</si>
  <si>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</si>
  <si>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</si>
  <si>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</si>
  <si>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</si>
  <si>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</si>
  <si>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</si>
  <si>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</si>
  <si>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</si>
  <si>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</si>
  <si>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</si>
  <si>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</si>
  <si>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</si>
  <si>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</si>
  <si>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</si>
  <si>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</si>
  <si>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</si>
  <si>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</si>
  <si>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</si>
  <si>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</si>
  <si>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</si>
  <si>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</si>
  <si>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</si>
  <si>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</si>
  <si>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</si>
  <si>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</si>
  <si>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</si>
  <si>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</si>
  <si>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</si>
  <si>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</si>
  <si>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</si>
  <si>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</si>
  <si>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</si>
  <si>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</si>
  <si>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</si>
  <si>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</si>
  <si>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</si>
  <si>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</si>
  <si>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</si>
  <si>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</si>
  <si>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</si>
  <si>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</si>
  <si>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</si>
  <si>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</si>
  <si>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</si>
  <si>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</si>
  <si>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</si>
  <si>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</si>
  <si>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</si>
  <si>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</si>
  <si>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</si>
  <si>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</si>
  <si>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</si>
  <si>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</si>
  <si>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</si>
  <si>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</si>
  <si>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</si>
  <si>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</si>
  <si>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</si>
  <si>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</si>
  <si>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</si>
  <si>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</si>
  <si>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</si>
  <si>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</si>
  <si>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</si>
  <si>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</si>
  <si>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</si>
  <si>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</si>
  <si>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</si>
  <si>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</si>
  <si>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</si>
  <si>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</si>
  <si>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</si>
  <si>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</si>
  <si>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</si>
  <si>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</si>
  <si>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</si>
  <si>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</si>
  <si>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</si>
  <si>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</si>
  <si>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</si>
  <si>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</si>
  <si>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</si>
  <si>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</si>
  <si>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</si>
  <si>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</si>
  <si>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</si>
  <si>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</si>
  <si>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</si>
  <si>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</si>
  <si>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</si>
  <si>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</si>
  <si>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</si>
  <si>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</si>
  <si>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</si>
  <si>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</si>
  <si>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</si>
  <si>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</si>
  <si>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</si>
  <si>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</si>
  <si>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</si>
  <si>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</si>
  <si>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</si>
  <si>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</si>
  <si>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</si>
  <si>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</si>
  <si>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</si>
  <si>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</si>
  <si>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</si>
  <si>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</si>
  <si>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</si>
  <si>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</si>
  <si>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</si>
  <si>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</si>
  <si>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</si>
  <si>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</si>
  <si>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</si>
  <si>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</si>
  <si>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</si>
  <si>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</si>
  <si>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</si>
  <si>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</si>
  <si>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</si>
  <si>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</si>
  <si>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</si>
  <si>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</si>
  <si>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</si>
  <si>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</si>
  <si>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</si>
  <si>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</si>
  <si>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</si>
  <si>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</si>
  <si>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</si>
  <si>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</si>
  <si>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</si>
  <si>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</si>
  <si>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</si>
  <si>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</si>
  <si>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</si>
  <si>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</si>
  <si>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</si>
  <si>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</si>
  <si>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</si>
  <si>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</si>
  <si>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</si>
  <si>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</si>
  <si>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</si>
  <si>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</si>
  <si>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</si>
  <si>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</si>
  <si>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</si>
  <si>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</si>
  <si>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</si>
  <si>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</si>
  <si>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</si>
  <si>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</si>
  <si>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</si>
  <si>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</si>
  <si>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</si>
  <si>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</si>
  <si>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</si>
  <si>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</si>
  <si>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</si>
  <si>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</si>
  <si>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</si>
  <si>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</si>
  <si>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</si>
  <si>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</si>
  <si>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</si>
  <si>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</si>
  <si>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</si>
  <si>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</si>
  <si>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</si>
  <si>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</si>
  <si>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</si>
  <si>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</si>
  <si>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</si>
  <si>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</si>
  <si>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</si>
  <si>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</si>
  <si>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</si>
  <si>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</si>
  <si>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</si>
  <si>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</si>
  <si>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</si>
  <si>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</si>
  <si>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</si>
  <si>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</si>
  <si>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</si>
  <si>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</si>
  <si>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</si>
  <si>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</si>
  <si>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</si>
  <si>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</si>
  <si>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</si>
  <si>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</si>
  <si>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</si>
  <si>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</si>
  <si>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</si>
  <si>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</si>
  <si>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</si>
  <si>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</si>
  <si>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</si>
  <si>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</si>
  <si>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</si>
  <si>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</si>
  <si>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</si>
  <si>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</si>
  <si>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</si>
  <si>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</si>
  <si>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</si>
  <si>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</si>
  <si>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</si>
  <si>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</si>
  <si>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</si>
  <si>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</si>
  <si>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</si>
  <si>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</si>
  <si>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</si>
  <si>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</si>
  <si>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</si>
  <si>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</si>
  <si>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</si>
  <si>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</si>
  <si>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</si>
  <si>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</si>
  <si>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</si>
  <si>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</si>
  <si>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</si>
  <si>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</si>
  <si>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</si>
  <si>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</si>
  <si>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</si>
  <si>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</si>
  <si>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</si>
  <si>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</si>
  <si>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</si>
  <si>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</si>
  <si>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</si>
  <si>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</si>
  <si>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</si>
  <si>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</si>
  <si>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</si>
  <si>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</si>
  <si>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</si>
  <si>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</si>
  <si>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</si>
  <si>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</si>
  <si>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</si>
  <si>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</si>
  <si>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</si>
  <si>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</si>
  <si>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</si>
  <si>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</si>
  <si>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</si>
  <si>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</si>
  <si>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</si>
  <si>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</si>
  <si>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</si>
  <si>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</si>
  <si>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</si>
  <si>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</si>
  <si>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</si>
  <si>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</si>
  <si>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</si>
  <si>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</si>
  <si>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</si>
  <si>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</si>
  <si>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</si>
  <si>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</si>
  <si>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</si>
  <si>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</si>
  <si>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</si>
  <si>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</si>
  <si>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</si>
  <si>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</si>
  <si>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</si>
  <si>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</si>
  <si>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</si>
  <si>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</si>
  <si>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</si>
  <si>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</si>
  <si>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</si>
  <si>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</si>
  <si>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</si>
  <si>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</si>
  <si>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</si>
  <si>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</si>
  <si>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</si>
  <si>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</si>
  <si>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</si>
  <si>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</si>
  <si>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</si>
  <si>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</si>
  <si>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</si>
  <si>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</si>
  <si>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</si>
  <si>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</si>
  <si>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</si>
  <si>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</si>
  <si>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</si>
  <si>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</si>
  <si>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</si>
  <si>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</si>
  <si>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</si>
  <si>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</si>
  <si>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</si>
  <si>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</si>
  <si>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</si>
  <si>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</si>
  <si>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</si>
  <si>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</si>
  <si>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</si>
  <si>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</si>
  <si>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</si>
  <si>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</si>
  <si>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</si>
  <si>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</si>
  <si>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</si>
  <si>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</si>
  <si>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</si>
  <si>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</si>
  <si>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</si>
  <si>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</si>
  <si>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</si>
  <si>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</si>
  <si>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</si>
  <si>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</si>
  <si>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</si>
  <si>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</si>
  <si>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</si>
  <si>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</si>
  <si>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</si>
  <si>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</si>
  <si>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</si>
  <si>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</si>
  <si>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</si>
  <si>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</si>
  <si>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</si>
  <si>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</si>
  <si>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</si>
  <si>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</si>
  <si>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</si>
  <si>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</si>
  <si>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</si>
  <si>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</si>
  <si>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</si>
  <si>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</si>
  <si>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</si>
  <si>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</si>
  <si>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</si>
  <si>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</si>
  <si>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</si>
  <si>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</si>
  <si>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</si>
  <si>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</si>
  <si>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</si>
  <si>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</si>
  <si>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</si>
  <si>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</si>
  <si>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</si>
  <si>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</si>
  <si>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</si>
  <si>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</si>
  <si>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</si>
  <si>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</si>
  <si>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</si>
  <si>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</si>
  <si>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</si>
  <si>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</si>
  <si>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</si>
  <si>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</si>
  <si>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</si>
  <si>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</si>
  <si>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</si>
  <si>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</si>
  <si>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</si>
  <si>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</si>
  <si>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</si>
  <si>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</si>
  <si>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</si>
  <si>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</si>
  <si>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</si>
  <si>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</si>
  <si>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</si>
  <si>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</si>
  <si>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</si>
  <si>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</si>
  <si>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</si>
  <si>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</si>
  <si>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</si>
  <si>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</si>
  <si>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</si>
  <si>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</si>
  <si>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</si>
  <si>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</si>
  <si>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</si>
  <si>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</si>
  <si>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</si>
  <si>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</si>
  <si>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</si>
  <si>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</si>
  <si>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</si>
  <si>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</si>
  <si>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</si>
  <si>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</si>
  <si>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</si>
  <si>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</si>
  <si>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</si>
  <si>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</si>
  <si>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</si>
  <si>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</si>
  <si>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</si>
  <si>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</si>
  <si>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</si>
  <si>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</si>
  <si>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</si>
  <si>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</si>
  <si>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</si>
  <si>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</si>
  <si>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</si>
  <si>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</si>
  <si>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</si>
  <si>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</si>
  <si>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</si>
  <si>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</si>
  <si>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</si>
  <si>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</si>
  <si>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</si>
  <si>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</si>
  <si>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</si>
  <si>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</si>
  <si>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</si>
  <si>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</si>
  <si>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</si>
  <si>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</si>
  <si>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</si>
  <si>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</si>
  <si>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</si>
  <si>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</si>
  <si>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</si>
  <si>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</si>
  <si>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</si>
  <si>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</si>
  <si>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</si>
  <si>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</si>
  <si>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</si>
  <si>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</si>
  <si>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</si>
  <si>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</si>
  <si>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</si>
  <si>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</si>
  <si>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</si>
  <si>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</si>
  <si>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</si>
  <si>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</si>
  <si>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</si>
  <si>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</si>
  <si>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</si>
  <si>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</si>
  <si>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</si>
  <si>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</si>
  <si>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</si>
  <si>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</si>
  <si>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</si>
  <si>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</si>
  <si>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</si>
  <si>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</si>
  <si>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</si>
  <si>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</si>
  <si>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</si>
  <si>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</si>
  <si>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</si>
  <si>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</si>
  <si>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</si>
  <si>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</si>
  <si>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</si>
  <si>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</si>
  <si>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</si>
  <si>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</si>
  <si>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</si>
  <si>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</si>
  <si>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</si>
  <si>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</si>
  <si>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</si>
  <si>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</si>
  <si>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</si>
  <si>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</si>
  <si>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</si>
  <si>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</si>
  <si>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</si>
  <si>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</si>
  <si>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</si>
  <si>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</si>
  <si>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</si>
  <si>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</si>
  <si>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</si>
  <si>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</si>
  <si>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</si>
  <si>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</si>
  <si>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</si>
  <si>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</si>
  <si>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</si>
  <si>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</si>
  <si>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</si>
  <si>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</si>
  <si>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</si>
  <si>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</si>
  <si>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</si>
  <si>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</si>
  <si>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</si>
  <si>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</si>
  <si>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</si>
  <si>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</si>
  <si>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</si>
  <si>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</si>
  <si>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</si>
  <si>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</si>
  <si>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</si>
  <si>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</si>
  <si>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</si>
  <si>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</si>
  <si>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</si>
  <si>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</si>
  <si>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</si>
  <si>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</si>
  <si>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</si>
  <si>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</si>
  <si>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</si>
  <si>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</si>
  <si>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</si>
  <si>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</si>
  <si>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</si>
  <si>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</si>
  <si>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</si>
  <si>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</si>
  <si>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</si>
  <si>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</si>
  <si>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</si>
  <si>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</si>
  <si>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</si>
  <si>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</si>
  <si>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</si>
  <si>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</si>
  <si>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</si>
  <si>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</si>
  <si>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</si>
  <si>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</si>
  <si>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</si>
  <si>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</si>
  <si>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</si>
  <si>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</si>
  <si>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</si>
  <si>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</si>
  <si>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</si>
  <si>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</si>
  <si>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</si>
  <si>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</si>
  <si>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</si>
  <si>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</si>
  <si>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</si>
  <si>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</si>
  <si>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</si>
  <si>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</si>
  <si>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</si>
  <si>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</si>
  <si>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</si>
  <si>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</si>
  <si>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</si>
  <si>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</si>
  <si>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</si>
  <si>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</si>
  <si>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</si>
  <si>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</si>
  <si>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</si>
  <si>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</si>
  <si>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</si>
  <si>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</si>
  <si>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</si>
  <si>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</si>
  <si>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</si>
  <si>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</si>
  <si>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</si>
  <si>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</si>
  <si>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</si>
  <si>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</si>
  <si>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</si>
  <si>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</si>
  <si>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</si>
  <si>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</si>
  <si>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</si>
  <si>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</si>
  <si>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</si>
  <si>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</si>
  <si>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</si>
  <si>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</si>
  <si>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</si>
  <si>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</si>
  <si>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</si>
  <si>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</si>
  <si>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</si>
  <si>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</si>
  <si>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</si>
  <si>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</si>
  <si>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</si>
  <si>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</si>
  <si>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</si>
  <si>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</si>
  <si>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</si>
  <si>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</si>
  <si>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</si>
  <si>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</si>
  <si>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</si>
  <si>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</si>
  <si>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</si>
  <si>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</si>
  <si>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</si>
  <si>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</si>
  <si>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</si>
  <si>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</si>
  <si>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</si>
  <si>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</si>
  <si>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</si>
  <si>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</si>
  <si>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</si>
  <si>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</si>
  <si>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</si>
  <si>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</si>
  <si>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</si>
  <si>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</si>
  <si>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</si>
  <si>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</si>
  <si>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</si>
  <si>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</si>
  <si>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</si>
  <si>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</si>
  <si>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</si>
  <si>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</si>
  <si>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</si>
  <si>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</si>
  <si>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</si>
  <si>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</si>
  <si>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</si>
  <si>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</si>
  <si>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</si>
  <si>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</si>
  <si>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</si>
  <si>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</si>
  <si>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</si>
  <si>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</si>
  <si>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</si>
  <si>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</si>
  <si>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</si>
  <si>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</si>
  <si>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</si>
  <si>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</si>
  <si>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</si>
  <si>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</si>
  <si>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</si>
  <si>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</si>
  <si>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</si>
  <si>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</si>
  <si>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</si>
  <si>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</si>
  <si>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</si>
  <si>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</si>
  <si>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</si>
  <si>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</si>
  <si>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</si>
  <si>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</si>
  <si>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</si>
  <si>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</si>
  <si>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</si>
  <si>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</si>
  <si>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</si>
  <si>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</si>
  <si>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</si>
  <si>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</si>
  <si>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</si>
  <si>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</si>
  <si>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</si>
  <si>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</si>
  <si>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</si>
  <si>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</si>
  <si>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</si>
  <si>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</si>
  <si>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</si>
  <si>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</si>
  <si>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</si>
  <si>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</si>
  <si>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</si>
  <si>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</si>
  <si>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</si>
  <si>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</si>
  <si>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</si>
  <si>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</si>
  <si>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</si>
  <si>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</si>
  <si>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</si>
  <si>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</si>
  <si>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</si>
  <si>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</si>
  <si>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</si>
  <si>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</si>
  <si>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</si>
  <si>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</si>
  <si>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</si>
  <si>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</si>
  <si>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</si>
  <si>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</si>
  <si>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</si>
  <si>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</si>
  <si>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</si>
  <si>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</si>
  <si>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</si>
  <si>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</si>
  <si>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</si>
  <si>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</si>
  <si>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</si>
  <si>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</si>
  <si>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</si>
  <si>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</si>
  <si>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</si>
  <si>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</si>
  <si>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</si>
  <si>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</si>
  <si>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</si>
  <si>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</si>
  <si>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</si>
  <si>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</si>
  <si>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</si>
  <si>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</si>
  <si>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</si>
  <si>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</si>
  <si>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</si>
  <si>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</si>
  <si>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</si>
  <si>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</si>
  <si>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</si>
  <si>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</si>
  <si>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</si>
  <si>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</si>
  <si>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</si>
  <si>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</si>
  <si>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</si>
  <si>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</si>
  <si>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</si>
  <si>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</si>
  <si>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</si>
  <si>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</si>
  <si>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</si>
  <si>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</si>
  <si>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</si>
  <si>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</si>
  <si>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</si>
  <si>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</si>
  <si>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</si>
  <si>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</si>
  <si>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</si>
  <si>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</si>
  <si>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</si>
  <si>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</si>
  <si>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</si>
  <si>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</si>
  <si>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</si>
  <si>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</si>
  <si>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</si>
  <si>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</si>
  <si>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</si>
  <si>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</si>
  <si>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</si>
  <si>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</si>
  <si>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</si>
  <si>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</si>
  <si>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</si>
  <si>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</si>
  <si>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</si>
  <si>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</si>
  <si>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</si>
  <si>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</si>
  <si>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</si>
  <si>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</si>
  <si>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</si>
  <si>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</si>
  <si>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</si>
  <si>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</si>
  <si>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</si>
  <si>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</si>
  <si>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</si>
  <si>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</si>
  <si>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</si>
  <si>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</si>
  <si>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</si>
  <si>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</si>
  <si>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</si>
  <si>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</si>
  <si>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</si>
  <si>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</si>
  <si>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</si>
  <si>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</si>
  <si>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</si>
  <si>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</si>
  <si>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</si>
  <si>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</si>
  <si>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</si>
  <si>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</si>
  <si>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</si>
  <si>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</si>
  <si>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</si>
  <si>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</si>
  <si>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</si>
  <si>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</si>
  <si>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</si>
  <si>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</si>
  <si>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</si>
  <si>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</si>
  <si>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</si>
  <si>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</si>
  <si>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</si>
  <si>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</si>
  <si>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</si>
  <si>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</si>
  <si>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</si>
  <si>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</si>
  <si>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</si>
  <si>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</si>
  <si>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</si>
  <si>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</si>
  <si>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</si>
  <si>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</si>
  <si>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</si>
  <si>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</si>
  <si>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</si>
  <si>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</si>
  <si>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</si>
  <si>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</si>
  <si>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</si>
  <si>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</si>
  <si>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</si>
  <si>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</si>
  <si>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</si>
  <si>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</si>
  <si>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</si>
  <si>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</si>
  <si>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</si>
  <si>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</si>
  <si>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</si>
  <si>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</si>
  <si>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</si>
  <si>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</si>
  <si>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</si>
  <si>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</si>
  <si>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</si>
  <si>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</si>
  <si>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</si>
  <si>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</si>
  <si>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</si>
  <si>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</si>
  <si>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</si>
  <si>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</si>
  <si>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</si>
  <si>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</si>
  <si>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</si>
  <si>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</si>
  <si>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</si>
  <si>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</si>
  <si>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</si>
  <si>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</si>
  <si>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</si>
  <si>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</si>
  <si>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</si>
  <si>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</si>
  <si>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</si>
  <si>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</si>
  <si>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</si>
  <si>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</si>
  <si>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</si>
  <si>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</si>
  <si>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</si>
  <si>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</si>
  <si>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</si>
  <si>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</si>
  <si>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</si>
  <si>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</si>
  <si>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</si>
  <si>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</si>
  <si>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</si>
  <si>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</si>
  <si>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</si>
  <si>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</si>
  <si>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</si>
  <si>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</si>
  <si>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</si>
  <si>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</si>
  <si>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</si>
  <si>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</si>
  <si>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</si>
  <si>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</si>
  <si>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</si>
  <si>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</si>
  <si>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</si>
  <si>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</si>
  <si>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</si>
  <si>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</si>
  <si>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</si>
  <si>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</si>
  <si>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</si>
  <si>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</si>
  <si>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</si>
  <si>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</si>
  <si>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</si>
  <si>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</si>
  <si>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</si>
  <si>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</si>
  <si>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</si>
  <si>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</si>
  <si>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</si>
  <si>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</si>
  <si>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</si>
  <si>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</si>
  <si>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</si>
  <si>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</si>
  <si>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</si>
  <si>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</si>
  <si>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</si>
  <si>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</si>
  <si>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</si>
  <si>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</si>
  <si>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</si>
  <si>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</si>
  <si>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</si>
  <si>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</si>
  <si>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</si>
  <si>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</si>
  <si>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</si>
  <si>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</si>
  <si>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</si>
  <si>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</si>
  <si>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</si>
  <si>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</si>
  <si>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</si>
  <si>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</si>
  <si>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</si>
  <si>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</si>
  <si>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</si>
  <si>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</si>
  <si>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</si>
  <si>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</si>
  <si>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</si>
  <si>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</si>
  <si>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</si>
  <si>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</si>
  <si>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</si>
  <si>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</si>
  <si>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</si>
  <si>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</si>
  <si>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</si>
  <si>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</si>
  <si>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</si>
  <si>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</si>
  <si>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</si>
  <si>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</si>
  <si>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</si>
  <si>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</si>
  <si>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</si>
  <si>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</si>
  <si>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</si>
  <si>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</si>
  <si>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</si>
  <si>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</si>
  <si>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</si>
  <si>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</si>
  <si>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</si>
  <si>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</si>
  <si>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</si>
  <si>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</si>
  <si>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</si>
  <si>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</si>
  <si>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</si>
  <si>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</si>
  <si>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</si>
  <si>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</si>
  <si>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</si>
  <si>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</si>
  <si>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</si>
  <si>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</si>
  <si>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</si>
  <si>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</si>
  <si>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</si>
  <si>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</si>
  <si>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</si>
  <si>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</si>
  <si>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</si>
  <si>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</si>
  <si>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</si>
  <si>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</si>
  <si>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</si>
  <si>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</si>
  <si>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</si>
  <si>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</si>
  <si>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</si>
  <si>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</si>
  <si>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</si>
  <si>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</si>
  <si>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</si>
  <si>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</si>
  <si>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</si>
  <si>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</si>
  <si>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</si>
  <si>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</si>
  <si>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</si>
  <si>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</si>
  <si>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</si>
  <si>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</si>
  <si>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</si>
  <si>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</si>
  <si>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</si>
  <si>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</si>
  <si>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</si>
  <si>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</si>
  <si>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</si>
  <si>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</si>
  <si>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</si>
  <si>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</si>
  <si>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</si>
  <si>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</si>
  <si>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</si>
  <si>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</si>
  <si>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</si>
  <si>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</si>
  <si>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</si>
  <si>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</si>
  <si>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</si>
  <si>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</si>
  <si>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</si>
  <si>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</si>
  <si>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</si>
  <si>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</si>
  <si>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</si>
  <si>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</si>
  <si>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</si>
  <si>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</si>
  <si>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</si>
  <si>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</si>
  <si>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</si>
  <si>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</si>
  <si>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</si>
  <si>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</si>
  <si>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</si>
  <si>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</si>
  <si>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</si>
  <si>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</si>
  <si>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</si>
  <si>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</si>
  <si>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</si>
  <si>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</si>
  <si>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</si>
  <si>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</si>
  <si>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</si>
  <si>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</si>
  <si>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</si>
  <si>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</si>
  <si>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</si>
  <si>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</si>
  <si>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</si>
  <si>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</si>
  <si>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</si>
  <si>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</si>
  <si>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</si>
  <si>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</si>
  <si>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</si>
  <si>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</si>
  <si>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</si>
  <si>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</si>
  <si>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</si>
  <si>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</si>
  <si>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</si>
  <si>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</si>
  <si>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</si>
  <si>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</si>
  <si>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</si>
  <si>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</si>
  <si>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</si>
  <si>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</si>
  <si>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</si>
  <si>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</si>
  <si>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</si>
  <si>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</si>
  <si>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</si>
  <si>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</si>
  <si>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</si>
  <si>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</si>
  <si>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</si>
  <si>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</si>
  <si>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</si>
  <si>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</si>
  <si>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</si>
  <si>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</si>
  <si>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</si>
  <si>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</si>
  <si>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</si>
  <si>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</si>
  <si>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</si>
  <si>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</si>
  <si>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</si>
  <si>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</si>
  <si>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</si>
  <si>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</si>
  <si>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</si>
  <si>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</si>
  <si>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</si>
  <si>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</si>
  <si>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</si>
  <si>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</si>
  <si>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</si>
  <si>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</si>
  <si>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</si>
  <si>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</si>
  <si>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</si>
  <si>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</si>
  <si>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</si>
  <si>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</si>
  <si>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</si>
  <si>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</si>
  <si>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</si>
  <si>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</si>
  <si>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</si>
  <si>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</si>
  <si>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</si>
  <si>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</si>
  <si>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</si>
  <si>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</si>
  <si>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</si>
  <si>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</si>
  <si>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</si>
  <si>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</si>
  <si>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</si>
  <si>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</si>
  <si>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</si>
  <si>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</si>
  <si>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</si>
  <si>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</si>
  <si>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</si>
  <si>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</si>
  <si>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</si>
  <si>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</si>
  <si>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</si>
  <si>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</si>
  <si>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</si>
  <si>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</si>
  <si>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</si>
  <si>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</si>
  <si>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</si>
  <si>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</si>
  <si>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</si>
  <si>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</si>
  <si>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</si>
  <si>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</si>
  <si>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</si>
  <si>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</si>
  <si>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</si>
  <si>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</si>
  <si>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</si>
  <si>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</si>
  <si>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</si>
  <si>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</si>
  <si>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</si>
  <si>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</si>
  <si>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</si>
  <si>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</si>
  <si>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</si>
  <si>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</si>
  <si>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</si>
  <si>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</si>
  <si>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</si>
  <si>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</si>
  <si>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</si>
  <si>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</si>
  <si>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</si>
  <si>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</si>
  <si>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</si>
  <si>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</si>
  <si>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</si>
  <si>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</si>
  <si>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</si>
  <si>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</si>
  <si>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</si>
  <si>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</si>
  <si>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</si>
  <si>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</si>
  <si>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</si>
  <si>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</si>
  <si>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</si>
  <si>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</si>
  <si>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</si>
  <si>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</si>
  <si>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</si>
  <si>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</si>
  <si>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</si>
  <si>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</si>
  <si>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</si>
  <si>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</si>
  <si>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</si>
  <si>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</si>
  <si>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</si>
  <si>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</si>
  <si>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</si>
  <si>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</si>
  <si>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</si>
  <si>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</si>
  <si>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</si>
  <si>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</si>
  <si>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</si>
  <si>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</si>
  <si>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</si>
  <si>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</si>
  <si>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</si>
  <si>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</si>
  <si>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</si>
  <si>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</si>
  <si>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</si>
  <si>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</si>
  <si>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</si>
  <si>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</si>
  <si>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</si>
  <si>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</si>
  <si>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</si>
  <si>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</si>
  <si>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</si>
  <si>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</si>
  <si>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</si>
  <si>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</si>
  <si>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</si>
  <si>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</si>
  <si>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</si>
  <si>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</si>
  <si>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</si>
  <si>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</si>
  <si>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</si>
  <si>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</si>
  <si>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</si>
  <si>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</si>
  <si>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</si>
  <si>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</si>
  <si>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</si>
  <si>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</si>
  <si>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</si>
  <si>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</si>
  <si>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</si>
  <si>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</si>
  <si>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</si>
  <si>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</si>
  <si>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</si>
  <si>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</si>
  <si>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</si>
  <si>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</si>
  <si>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</si>
  <si>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</si>
  <si>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</si>
  <si>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</si>
  <si>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</si>
  <si>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</si>
  <si>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</si>
  <si>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</si>
  <si>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</si>
  <si>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</si>
  <si>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</si>
  <si>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</si>
  <si>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</si>
  <si>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</si>
  <si>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</si>
  <si>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</si>
  <si>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</si>
  <si>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</si>
  <si>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</si>
  <si>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</si>
  <si>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</si>
  <si>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</si>
  <si>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</si>
  <si>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</si>
  <si>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</si>
  <si>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</si>
  <si>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</si>
  <si>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</si>
  <si>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</si>
  <si>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</si>
  <si>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</si>
  <si>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</si>
  <si>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</si>
  <si>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</si>
  <si>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</si>
  <si>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</si>
  <si>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</si>
  <si>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</si>
  <si>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</si>
  <si>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</si>
  <si>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</si>
  <si>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</si>
  <si>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</si>
  <si>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</si>
  <si>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</si>
  <si>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</si>
  <si>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</si>
  <si>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</si>
  <si>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</si>
  <si>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</si>
  <si>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</si>
  <si>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</si>
  <si>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</si>
  <si>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</si>
  <si>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</si>
  <si>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</si>
  <si>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</si>
  <si>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</si>
  <si>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</si>
  <si>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</si>
  <si>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</si>
  <si>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</si>
  <si>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</si>
  <si>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</si>
  <si>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</si>
  <si>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</si>
  <si>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</si>
  <si>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</si>
  <si>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</si>
  <si>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</si>
  <si>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</si>
  <si>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</si>
  <si>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</si>
  <si>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</si>
  <si>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</si>
  <si>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</si>
  <si>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</si>
  <si>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</si>
  <si>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</si>
  <si>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</si>
  <si>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</si>
  <si>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</si>
  <si>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</si>
  <si>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</si>
  <si>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</si>
  <si>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</si>
  <si>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</si>
  <si>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</si>
  <si>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</si>
  <si>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</si>
  <si>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</si>
  <si>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</si>
  <si>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</si>
  <si>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</si>
  <si>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</si>
  <si>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</si>
  <si>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</si>
  <si>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</si>
  <si>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</si>
  <si>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</si>
  <si>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</si>
  <si>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</si>
  <si>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</si>
  <si>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</si>
  <si>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</si>
  <si>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</si>
  <si>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</si>
  <si>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</si>
  <si>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</si>
  <si>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</si>
  <si>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</si>
  <si>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</si>
  <si>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</si>
  <si>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</si>
  <si>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</si>
  <si>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</si>
  <si>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</si>
  <si>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</si>
  <si>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</si>
  <si>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</si>
  <si>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</si>
  <si>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</si>
  <si>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</si>
  <si>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</si>
  <si>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</si>
  <si>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</si>
  <si>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</si>
  <si>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</si>
  <si>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</si>
  <si>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</si>
  <si>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</si>
  <si>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</si>
  <si>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</si>
  <si>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</si>
  <si>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</si>
  <si>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</si>
  <si>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</si>
  <si>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</si>
  <si>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</si>
  <si>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</si>
  <si>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</si>
  <si>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</si>
  <si>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</si>
  <si>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</si>
  <si>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</si>
  <si>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</si>
  <si>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</si>
  <si>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</si>
  <si>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</si>
  <si>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</si>
  <si>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</si>
  <si>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</si>
  <si>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</si>
  <si>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</si>
  <si>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</si>
  <si>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</si>
  <si>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</si>
  <si>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</si>
  <si>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</si>
  <si>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</si>
  <si>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</si>
  <si>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</si>
  <si>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</si>
  <si>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</si>
  <si>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</si>
  <si>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</si>
  <si>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</si>
  <si>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</si>
  <si>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</si>
  <si>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</si>
  <si>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</si>
  <si>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</si>
  <si>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</si>
  <si>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</si>
  <si>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</si>
  <si>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</si>
  <si>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</si>
  <si>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</si>
  <si>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</si>
  <si>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</si>
  <si>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</si>
  <si>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</si>
  <si>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</si>
  <si>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</si>
  <si>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</si>
  <si>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</si>
  <si>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</si>
  <si>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</si>
  <si>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</si>
  <si>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</si>
  <si>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</si>
  <si>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</si>
  <si>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</si>
  <si>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</si>
  <si>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</si>
  <si>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</si>
  <si>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</si>
  <si>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</si>
  <si>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</si>
  <si>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</si>
  <si>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</si>
  <si>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</si>
  <si>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</si>
  <si>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</si>
  <si>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</si>
  <si>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</si>
  <si>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</si>
  <si>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</si>
  <si>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</si>
  <si>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</si>
  <si>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</si>
  <si>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</si>
  <si>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</si>
  <si>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</si>
  <si>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</si>
  <si>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</si>
  <si>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</si>
  <si>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</si>
  <si>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</si>
  <si>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</si>
  <si>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</si>
  <si>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</si>
  <si>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</si>
  <si>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</si>
  <si>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</si>
  <si>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</si>
  <si>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</si>
  <si>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</si>
  <si>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</si>
  <si>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</si>
  <si>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</si>
  <si>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</si>
  <si>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</si>
  <si>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</si>
  <si>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</si>
  <si>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</si>
  <si>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</si>
  <si>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</si>
  <si>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</si>
  <si>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</si>
  <si>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</si>
  <si>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</si>
  <si>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</si>
  <si>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</si>
  <si>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</si>
  <si>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</si>
  <si>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</si>
  <si>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</si>
  <si>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</si>
  <si>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</si>
  <si>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</si>
  <si>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</si>
  <si>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</si>
  <si>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</si>
  <si>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</si>
  <si>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</si>
  <si>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</si>
  <si>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</si>
  <si>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</si>
  <si>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</si>
  <si>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</si>
  <si>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</si>
  <si>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</si>
  <si>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</si>
  <si>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</si>
  <si>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</si>
  <si>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</si>
  <si>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</si>
  <si>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</si>
  <si>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</si>
  <si>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</si>
  <si>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</si>
  <si>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</si>
  <si>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</si>
  <si>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</si>
  <si>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</si>
  <si>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</si>
  <si>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</si>
  <si>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</si>
  <si>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</si>
  <si>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</si>
  <si>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</si>
  <si>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</si>
  <si>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</si>
  <si>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</si>
  <si>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</si>
  <si>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</si>
  <si>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</si>
  <si>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</si>
  <si>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</si>
  <si>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</si>
  <si>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</si>
  <si>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</si>
  <si>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</si>
  <si>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</si>
  <si>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</si>
  <si>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</si>
  <si>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</si>
  <si>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</si>
  <si>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</si>
  <si>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</si>
  <si>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</si>
  <si>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</si>
  <si>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</si>
  <si>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</si>
  <si>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</si>
  <si>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</si>
  <si>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</si>
  <si>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</si>
  <si>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</si>
  <si>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</si>
  <si>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</si>
  <si>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</si>
  <si>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</si>
  <si>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</si>
  <si>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</si>
  <si>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</si>
  <si>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</si>
  <si>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</si>
  <si>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</si>
  <si>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</si>
  <si>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</si>
  <si>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</si>
  <si>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</si>
  <si>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</si>
  <si>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</si>
  <si>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</si>
  <si>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</si>
  <si>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</si>
  <si>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</si>
  <si>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</si>
  <si>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</si>
  <si>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</si>
  <si>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</si>
  <si>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</si>
  <si>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</si>
  <si>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</si>
  <si>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</si>
  <si>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</si>
  <si>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</si>
  <si>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</si>
  <si>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</si>
  <si>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</si>
  <si>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</si>
  <si>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</si>
  <si>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</si>
  <si>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</si>
  <si>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</si>
  <si>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</si>
  <si>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</si>
  <si>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</si>
  <si>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</si>
  <si>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</si>
  <si>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</si>
  <si>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</si>
  <si>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</si>
  <si>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</si>
  <si>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</si>
  <si>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</si>
  <si>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</si>
  <si>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</si>
  <si>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</si>
  <si>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</si>
  <si>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</si>
  <si>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</si>
  <si>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</si>
  <si>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</si>
  <si>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</si>
  <si>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</si>
  <si>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</si>
  <si>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</si>
  <si>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</si>
  <si>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</si>
  <si>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</si>
  <si>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</si>
  <si>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</si>
  <si>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</si>
  <si>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</si>
  <si>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</si>
  <si>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</si>
  <si>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</si>
  <si>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</si>
  <si>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</si>
  <si>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</si>
  <si>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</si>
  <si>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</si>
  <si>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</si>
  <si>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</si>
  <si>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</si>
  <si>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</si>
  <si>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</si>
  <si>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</si>
  <si>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</si>
  <si>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</si>
  <si>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</si>
  <si>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</si>
  <si>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</si>
  <si>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</si>
  <si>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</si>
  <si>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</si>
  <si>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</si>
  <si>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</si>
  <si>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</si>
  <si>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</si>
  <si>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</si>
  <si>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</si>
  <si>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</si>
  <si>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</si>
  <si>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</si>
  <si>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</si>
  <si>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</si>
  <si>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</si>
  <si>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</si>
  <si>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</si>
  <si>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</si>
  <si>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</si>
  <si>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</si>
  <si>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</si>
  <si>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</si>
  <si>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</si>
  <si>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</si>
  <si>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</si>
  <si>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</si>
  <si>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</si>
  <si>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</si>
  <si>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</si>
  <si>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</si>
  <si>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</si>
  <si>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</si>
  <si>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</si>
  <si>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</si>
  <si>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</si>
  <si>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</si>
  <si>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</si>
  <si>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</si>
  <si>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</si>
  <si>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</si>
  <si>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</si>
  <si>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</si>
  <si>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</si>
  <si>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</si>
  <si>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</si>
  <si>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</si>
  <si>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</si>
  <si>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</si>
  <si>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</si>
  <si>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</si>
  <si>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</si>
  <si>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</si>
  <si>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</si>
  <si>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</si>
  <si>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</si>
  <si>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</si>
  <si>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</si>
  <si>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</si>
  <si>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</si>
  <si>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</si>
  <si>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</si>
  <si>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</si>
  <si>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</si>
  <si>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</si>
  <si>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</si>
  <si>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</si>
  <si>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</si>
  <si>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</si>
  <si>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</si>
  <si>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</si>
  <si>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</si>
  <si>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</si>
  <si>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</si>
  <si>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</si>
  <si>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</si>
  <si>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</si>
  <si>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</si>
  <si>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</si>
  <si>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</si>
  <si>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</si>
  <si>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</si>
  <si>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</si>
  <si>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</si>
  <si>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</si>
  <si>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</si>
  <si>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</si>
  <si>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</si>
  <si>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</si>
  <si>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</si>
  <si>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</si>
  <si>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</si>
  <si>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</si>
  <si>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</si>
  <si>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</si>
  <si>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</si>
  <si>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</si>
  <si>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</si>
  <si>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</si>
  <si>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</si>
  <si>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</si>
  <si>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</si>
  <si>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</si>
  <si>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</si>
  <si>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</si>
  <si>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</si>
  <si>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</si>
  <si>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</si>
  <si>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</si>
  <si>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</si>
  <si>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</si>
  <si>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</si>
  <si>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</si>
  <si>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</si>
  <si>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</si>
  <si>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</si>
  <si>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</si>
  <si>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</si>
  <si>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</si>
  <si>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</si>
  <si>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</si>
  <si>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</si>
  <si>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</si>
  <si>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</si>
  <si>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</si>
  <si>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</si>
  <si>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</si>
  <si>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</si>
  <si>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</si>
  <si>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</si>
  <si>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</si>
  <si>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</si>
  <si>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</si>
  <si>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</si>
  <si>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</si>
  <si>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</si>
  <si>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</si>
  <si>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</si>
  <si>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</si>
  <si>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</si>
  <si>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</si>
  <si>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</si>
  <si>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</si>
  <si>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</si>
  <si>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</si>
  <si>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</si>
  <si>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</si>
  <si>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</si>
  <si>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</si>
  <si>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</si>
  <si>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</si>
  <si>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</si>
  <si>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</si>
  <si>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</si>
  <si>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</si>
  <si>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</si>
  <si>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</si>
  <si>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</si>
  <si>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</si>
  <si>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</si>
  <si>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</si>
  <si>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</si>
  <si>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</si>
  <si>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</si>
  <si>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</si>
  <si>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</si>
  <si>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</si>
  <si>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</si>
  <si>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</si>
  <si>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</si>
  <si>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</si>
  <si>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</si>
  <si>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</si>
  <si>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</si>
  <si>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</si>
  <si>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</si>
  <si>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</si>
  <si>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</si>
  <si>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</si>
  <si>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</si>
  <si>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</si>
  <si>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</si>
  <si>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</si>
  <si>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</si>
  <si>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</si>
  <si>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</si>
  <si>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</si>
  <si>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</si>
  <si>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</si>
  <si>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</si>
  <si>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</si>
  <si>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</si>
  <si>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</si>
  <si>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</si>
  <si>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</si>
  <si>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</si>
  <si>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</si>
  <si>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</si>
  <si>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</si>
  <si>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</si>
  <si>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</si>
  <si>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</si>
  <si>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</si>
  <si>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</si>
  <si>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</si>
  <si>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</si>
  <si>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</si>
  <si>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</si>
  <si>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</si>
  <si>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</si>
  <si>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</si>
  <si>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</si>
  <si>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</si>
  <si>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</si>
  <si>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</si>
  <si>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</si>
  <si>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</si>
  <si>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</si>
  <si>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</si>
  <si>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</si>
  <si>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</si>
  <si>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</si>
  <si>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</si>
  <si>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</si>
  <si>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</si>
  <si>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</si>
  <si>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</si>
  <si>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</si>
  <si>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</si>
  <si>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</si>
  <si>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</si>
  <si>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</si>
  <si>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</si>
  <si>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</si>
  <si>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</si>
  <si>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</si>
  <si>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</si>
  <si>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</si>
  <si>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</si>
  <si>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</si>
  <si>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</si>
  <si>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</si>
  <si>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</si>
  <si>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</si>
  <si>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</si>
  <si>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</si>
  <si>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</si>
  <si>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</si>
  <si>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</si>
  <si>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</si>
  <si>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</si>
  <si>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</si>
  <si>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</si>
  <si>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</si>
  <si>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</si>
  <si>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</si>
  <si>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</si>
  <si>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</si>
  <si>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</si>
  <si>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</si>
  <si>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</si>
  <si>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</si>
  <si>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</si>
  <si>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</si>
  <si>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</si>
  <si>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</si>
  <si>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</si>
  <si>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</si>
  <si>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</si>
  <si>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</si>
  <si>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</si>
  <si>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</si>
  <si>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</si>
  <si>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</si>
  <si>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</si>
  <si>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</si>
  <si>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</si>
  <si>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</si>
  <si>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</si>
  <si>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</si>
  <si>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</si>
  <si>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</si>
  <si>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</si>
  <si>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</si>
  <si>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</si>
  <si>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</si>
  <si>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</si>
  <si>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</si>
  <si>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</si>
  <si>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</si>
  <si>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</si>
  <si>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</si>
  <si>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</si>
  <si>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</si>
  <si>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</si>
  <si>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</si>
  <si>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</si>
  <si>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</si>
  <si>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</si>
  <si>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</si>
  <si>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</si>
  <si>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</si>
  <si>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</si>
  <si>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</si>
  <si>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</si>
  <si>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</si>
  <si>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</si>
  <si>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</si>
  <si>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</si>
  <si>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</si>
  <si>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</si>
  <si>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</si>
  <si>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</si>
  <si>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</si>
  <si>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</si>
  <si>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</si>
  <si>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</si>
  <si>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</si>
  <si>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</si>
  <si>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</si>
  <si>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</si>
  <si>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</si>
  <si>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</si>
  <si>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</si>
  <si>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</si>
  <si>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</si>
  <si>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</si>
  <si>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</si>
  <si>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</si>
  <si>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</si>
  <si>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</si>
  <si>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</si>
  <si>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</si>
  <si>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</si>
  <si>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</si>
  <si>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</si>
  <si>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</si>
  <si>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</si>
  <si>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</si>
  <si>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</si>
  <si>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</si>
  <si>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</si>
  <si>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</si>
  <si>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</si>
  <si>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</si>
  <si>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</si>
  <si>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</si>
  <si>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</si>
  <si>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</si>
  <si>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</si>
  <si>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</si>
  <si>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</si>
  <si>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</si>
  <si>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</si>
  <si>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</si>
  <si>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</si>
  <si>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</si>
  <si>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</si>
  <si>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</si>
  <si>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</si>
  <si>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</si>
  <si>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</si>
  <si>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</si>
  <si>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</si>
  <si>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</si>
  <si>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</si>
  <si>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</si>
  <si>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</si>
  <si>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</si>
  <si>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</si>
  <si>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</si>
  <si>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</si>
  <si>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</si>
  <si>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</si>
  <si>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</si>
  <si>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</si>
  <si>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</si>
  <si>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</si>
  <si>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</si>
  <si>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</si>
  <si>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</si>
  <si>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</si>
  <si>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</si>
  <si>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</si>
  <si>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</si>
  <si>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</si>
  <si>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</si>
  <si>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</si>
  <si>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</si>
  <si>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</si>
  <si>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</si>
  <si>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</si>
  <si>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</si>
  <si>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</si>
  <si>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</si>
  <si>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</si>
  <si>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</si>
  <si>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</si>
  <si>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</si>
  <si>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</si>
  <si>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</si>
  <si>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</si>
  <si>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</si>
  <si>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</si>
  <si>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</si>
  <si>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</si>
  <si>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</si>
  <si>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</si>
  <si>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</si>
  <si>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</si>
  <si>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</si>
  <si>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</si>
  <si>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</si>
  <si>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</si>
  <si>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</si>
  <si>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</si>
  <si>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</si>
  <si>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</si>
  <si>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</si>
  <si>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</si>
  <si>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</si>
  <si>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</si>
  <si>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</si>
  <si>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</si>
  <si>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</si>
  <si>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</si>
  <si>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</si>
  <si>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</si>
  <si>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</si>
  <si>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</si>
  <si>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</si>
  <si>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</si>
  <si>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</si>
  <si>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</si>
  <si>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</si>
  <si>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</si>
  <si>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</si>
  <si>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</si>
  <si>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</si>
  <si>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</si>
  <si>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</si>
  <si>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</si>
  <si>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</si>
  <si>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</si>
  <si>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</si>
  <si>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</si>
  <si>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</si>
  <si>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</si>
  <si>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</si>
  <si>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</si>
  <si>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</si>
  <si>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</si>
  <si>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</si>
  <si>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</si>
  <si>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</si>
  <si>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</si>
  <si>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</si>
  <si>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</si>
  <si>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</si>
  <si>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</si>
  <si>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</si>
  <si>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</si>
  <si>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</si>
  <si>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</si>
  <si>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</si>
  <si>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</si>
  <si>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</si>
  <si>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</si>
  <si>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</si>
  <si>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</si>
  <si>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</si>
  <si>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</si>
  <si>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</si>
  <si>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</si>
  <si>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</si>
  <si>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</si>
  <si>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</si>
  <si>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</si>
  <si>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</si>
  <si>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</si>
  <si>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</si>
  <si>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</si>
  <si>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</si>
  <si>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</si>
  <si>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</si>
  <si>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</si>
  <si>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</si>
  <si>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</si>
  <si>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</si>
  <si>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</si>
  <si>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</si>
  <si>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</si>
  <si>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</si>
  <si>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</si>
  <si>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</si>
  <si>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</si>
  <si>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</si>
  <si>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</si>
  <si>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</si>
  <si>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</si>
  <si>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</si>
  <si>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</si>
  <si>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</si>
  <si>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</si>
  <si>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</si>
  <si>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</si>
  <si>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</si>
  <si>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</si>
  <si>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</si>
  <si>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</si>
  <si>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</si>
  <si>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</si>
  <si>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</si>
  <si>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</si>
  <si>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</si>
  <si>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</si>
  <si>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</si>
  <si>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</si>
  <si>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</si>
  <si>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</si>
  <si>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</si>
  <si>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</si>
  <si>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</si>
  <si>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</si>
  <si>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</si>
  <si>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</si>
  <si>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</si>
  <si>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</si>
  <si>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</si>
  <si>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</si>
  <si>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</si>
  <si>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</si>
  <si>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</si>
  <si>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</si>
  <si>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</si>
  <si>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</si>
  <si>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</si>
  <si>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</si>
  <si>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</si>
  <si>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</si>
  <si>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</si>
  <si>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</si>
  <si>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</si>
  <si>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</si>
  <si>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</si>
  <si>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</si>
  <si>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</si>
  <si>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</si>
  <si>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</si>
  <si>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</si>
  <si>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</si>
  <si>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</si>
  <si>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</si>
  <si>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</si>
  <si>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</si>
  <si>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</si>
  <si>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</si>
  <si>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</si>
  <si>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</si>
  <si>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</si>
  <si>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</si>
  <si>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</si>
  <si>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</si>
  <si>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</si>
  <si>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</si>
  <si>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</si>
  <si>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</si>
  <si>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</si>
  <si>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</si>
  <si>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</si>
  <si>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</si>
  <si>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</si>
  <si>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</si>
  <si>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</si>
  <si>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</si>
  <si>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</si>
  <si>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</si>
  <si>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</si>
  <si>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</si>
  <si>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</si>
  <si>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</si>
  <si>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</si>
  <si>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</si>
  <si>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</si>
  <si>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</si>
  <si>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</si>
  <si>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</si>
  <si>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</si>
  <si>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</si>
  <si>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</si>
  <si>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</si>
  <si>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</si>
  <si>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</si>
  <si>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</si>
  <si>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</si>
  <si>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</si>
  <si>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</si>
  <si>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</si>
  <si>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</si>
  <si>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</si>
  <si>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</si>
  <si>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</si>
  <si>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</si>
  <si>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</si>
  <si>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</si>
  <si>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</si>
  <si>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</si>
  <si>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</si>
  <si>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</si>
  <si>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</si>
  <si>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</si>
  <si>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</si>
  <si>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</si>
  <si>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</si>
  <si>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</si>
  <si>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</si>
  <si>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</si>
  <si>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</si>
  <si>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</si>
  <si>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</si>
  <si>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</si>
  <si>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</si>
  <si>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</si>
  <si>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</si>
  <si>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</si>
  <si>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</si>
  <si>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</si>
  <si>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</si>
  <si>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</si>
  <si>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</si>
  <si>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</si>
  <si>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</si>
  <si>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</si>
  <si>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</si>
  <si>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</si>
  <si>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</si>
  <si>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</si>
  <si>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</si>
  <si>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</si>
  <si>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</si>
  <si>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</si>
  <si>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</si>
  <si>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</si>
  <si>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</si>
  <si>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</si>
  <si>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</si>
  <si>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</si>
  <si>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</si>
  <si>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</si>
  <si>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</si>
  <si>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</si>
  <si>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</si>
  <si>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</si>
  <si>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</si>
  <si>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</si>
  <si>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</si>
  <si>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</si>
  <si>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</si>
  <si>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</si>
  <si>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</si>
  <si>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</si>
  <si>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</si>
  <si>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</si>
  <si>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</si>
  <si>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</si>
  <si>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</si>
  <si>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</si>
  <si>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</si>
  <si>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</si>
  <si>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</si>
  <si>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</si>
  <si>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</si>
  <si>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</si>
  <si>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</si>
  <si>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</si>
  <si>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</si>
  <si>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</si>
  <si>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</si>
  <si>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</si>
  <si>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</si>
  <si>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</si>
  <si>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</si>
  <si>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</si>
  <si>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</si>
  <si>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</si>
  <si>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</si>
  <si>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</si>
  <si>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</si>
  <si>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</si>
  <si>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</si>
  <si>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</si>
  <si>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</si>
  <si>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</si>
  <si>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</si>
  <si>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</si>
  <si>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</si>
  <si>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</si>
  <si>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</si>
  <si>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</si>
  <si>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</si>
  <si>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</si>
  <si>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</si>
  <si>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</si>
  <si>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</si>
  <si>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</si>
  <si>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</si>
  <si>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</si>
  <si>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</si>
  <si>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</si>
  <si>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</si>
  <si>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</si>
  <si>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</si>
  <si>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</si>
  <si>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</si>
  <si>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</si>
  <si>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</si>
  <si>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</si>
  <si>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</si>
  <si>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</si>
  <si>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</si>
  <si>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</si>
  <si>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</si>
  <si>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</si>
  <si>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</si>
  <si>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</si>
  <si>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</si>
  <si>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</si>
  <si>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</si>
  <si>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</si>
  <si>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</si>
  <si>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</si>
  <si>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</si>
  <si>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</si>
  <si>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</si>
  <si>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</si>
  <si>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</si>
  <si>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</si>
  <si>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</si>
  <si>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</si>
  <si>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</si>
  <si>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</si>
  <si>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</si>
  <si>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</si>
  <si>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</si>
  <si>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</si>
  <si>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</si>
  <si>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</si>
  <si>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</si>
  <si>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</si>
  <si>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</si>
  <si>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</si>
  <si>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</si>
  <si>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</si>
  <si>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</si>
  <si>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</si>
  <si>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</si>
  <si>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</si>
  <si>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</si>
  <si>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</si>
  <si>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</si>
  <si>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</si>
  <si>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</si>
  <si>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</si>
  <si>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</si>
  <si>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</si>
  <si>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</si>
  <si>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</si>
  <si>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</si>
  <si>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</si>
  <si>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</si>
  <si>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</si>
  <si>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</si>
  <si>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</si>
  <si>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</si>
  <si>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</si>
  <si>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</si>
  <si>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</si>
  <si>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</si>
  <si>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</si>
  <si>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</si>
  <si>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</si>
  <si>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</si>
  <si>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</si>
  <si>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</si>
  <si>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</si>
  <si>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</si>
  <si>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</si>
  <si>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</si>
  <si>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</si>
  <si>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</si>
  <si>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</si>
  <si>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</si>
  <si>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</si>
  <si>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</si>
  <si>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</si>
  <si>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</si>
  <si>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</si>
  <si>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</si>
  <si>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</si>
  <si>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</si>
  <si>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</si>
  <si>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</si>
  <si>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</si>
  <si>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</si>
  <si>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</si>
  <si>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</si>
  <si>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</si>
  <si>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</si>
  <si>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</si>
  <si>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</si>
  <si>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</si>
  <si>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</si>
  <si>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</si>
  <si>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</si>
  <si>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</si>
  <si>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</si>
  <si>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</si>
  <si>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</si>
  <si>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</si>
  <si>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</si>
  <si>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</si>
  <si>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</si>
  <si>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</si>
  <si>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</si>
  <si>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</si>
  <si>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</si>
  <si>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</si>
  <si>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</si>
  <si>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</si>
  <si>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</si>
  <si>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</si>
  <si>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</si>
  <si>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</si>
  <si>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</si>
  <si>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</si>
  <si>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</si>
  <si>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</si>
  <si>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</si>
  <si>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</si>
  <si>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</si>
  <si>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</si>
  <si>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</si>
  <si>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</si>
  <si>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</si>
  <si>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</si>
  <si>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</si>
  <si>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</si>
  <si>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</si>
  <si>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</si>
  <si>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</si>
  <si>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</si>
  <si>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</si>
  <si>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</si>
  <si>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</si>
  <si>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</si>
  <si>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</si>
  <si>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</si>
  <si>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</si>
  <si>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</si>
  <si>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</si>
  <si>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</si>
  <si>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</si>
  <si>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</si>
  <si>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</si>
  <si>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</si>
  <si>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</si>
  <si>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</si>
  <si>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</si>
  <si>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</si>
  <si>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</si>
  <si>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</si>
  <si>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</si>
  <si>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</si>
  <si>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</si>
  <si>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</si>
  <si>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</si>
  <si>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</si>
  <si>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</si>
  <si>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</si>
  <si>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</si>
  <si>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</si>
  <si>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</si>
  <si>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</si>
  <si>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</si>
  <si>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</si>
  <si>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</si>
  <si>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</si>
  <si>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</si>
  <si>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</si>
  <si>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</si>
  <si>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</si>
  <si>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</si>
  <si>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</si>
  <si>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</si>
  <si>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</si>
  <si>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</si>
  <si>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</si>
  <si>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</si>
  <si>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</si>
  <si>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</si>
  <si>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</si>
  <si>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</si>
  <si>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</si>
  <si>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</si>
  <si>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</si>
  <si>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</si>
  <si>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</si>
  <si>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</si>
  <si>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</si>
  <si>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</si>
  <si>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</si>
  <si>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</si>
  <si>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</si>
  <si>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</si>
  <si>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</si>
  <si>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</si>
  <si>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</si>
  <si>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</si>
  <si>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</si>
  <si>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</si>
  <si>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</si>
  <si>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</si>
  <si>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</si>
  <si>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</si>
  <si>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</si>
  <si>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</si>
  <si>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</si>
  <si>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</si>
  <si>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</si>
  <si>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</si>
  <si>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</si>
  <si>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</si>
  <si>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</si>
  <si>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</si>
  <si>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</si>
  <si>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</si>
  <si>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</si>
  <si>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</si>
  <si>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</si>
  <si>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</si>
  <si>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</si>
  <si>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</si>
  <si>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</si>
  <si>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</si>
  <si>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</si>
  <si>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</si>
  <si>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</si>
  <si>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</si>
  <si>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</si>
  <si>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</si>
  <si>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</si>
  <si>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</si>
  <si>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</si>
  <si>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</si>
  <si>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</si>
  <si>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</si>
  <si>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</si>
  <si>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</si>
  <si>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</si>
  <si>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</si>
  <si>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</si>
  <si>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</si>
  <si>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</si>
  <si>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</si>
  <si>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</si>
  <si>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</si>
  <si>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</si>
  <si>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</si>
  <si>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</si>
  <si>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</si>
  <si>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</si>
  <si>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</si>
  <si>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</si>
  <si>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</si>
  <si>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</si>
  <si>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</si>
  <si>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</si>
  <si>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</si>
  <si>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</si>
  <si>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</si>
  <si>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</si>
  <si>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</si>
  <si>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</si>
  <si>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</si>
  <si>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</si>
  <si>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</si>
  <si>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</si>
  <si>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</si>
  <si>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</si>
  <si>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</si>
  <si>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</si>
  <si>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</si>
  <si>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</si>
  <si>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</si>
  <si>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</si>
  <si>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</si>
  <si>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</si>
  <si>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</si>
  <si>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</si>
  <si>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</si>
  <si>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</si>
  <si>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</si>
  <si>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</si>
  <si>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</si>
  <si>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</si>
  <si>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</si>
  <si>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</si>
  <si>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</si>
  <si>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</si>
  <si>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</si>
  <si>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</si>
  <si>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</si>
  <si>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</si>
  <si>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</si>
  <si>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</si>
  <si>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</si>
  <si>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</si>
  <si>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</si>
  <si>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</si>
  <si>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</si>
  <si>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</si>
  <si>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</si>
  <si>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</si>
  <si>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</si>
  <si>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</si>
  <si>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</si>
  <si>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</si>
  <si>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</si>
  <si>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</si>
  <si>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</si>
  <si>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</si>
  <si>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</si>
  <si>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</si>
  <si>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</si>
  <si>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</si>
  <si>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</si>
  <si>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</si>
  <si>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</si>
  <si>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</si>
  <si>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</si>
  <si>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</si>
  <si>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</si>
  <si>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</si>
  <si>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</si>
  <si>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</si>
  <si>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</si>
  <si>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</si>
  <si>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</si>
  <si>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</si>
  <si>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</si>
  <si>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</si>
  <si>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</si>
  <si>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</si>
  <si>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</si>
  <si>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</si>
  <si>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</si>
  <si>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</si>
  <si>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</si>
  <si>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</si>
  <si>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</si>
  <si>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</si>
  <si>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</si>
  <si>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</si>
  <si>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</si>
  <si>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</si>
  <si>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</si>
  <si>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</si>
  <si>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</si>
  <si>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</si>
  <si>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</si>
  <si>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</si>
  <si>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</si>
  <si>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</si>
  <si>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</si>
  <si>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</si>
  <si>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</si>
  <si>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</si>
  <si>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</si>
  <si>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</si>
  <si>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</si>
  <si>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</si>
  <si>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</si>
  <si>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</si>
  <si>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</si>
  <si>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</si>
  <si>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</si>
  <si>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</si>
  <si>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</si>
  <si>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</si>
  <si>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</si>
  <si>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</si>
  <si>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</si>
  <si>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</si>
  <si>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</si>
  <si>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</si>
  <si>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</si>
  <si>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</si>
  <si>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</si>
  <si>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</si>
  <si>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</si>
  <si>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</si>
  <si>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</si>
  <si>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</si>
  <si>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</si>
  <si>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</si>
  <si>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</si>
  <si>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</si>
  <si>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</si>
  <si>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</si>
  <si>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</si>
  <si>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</si>
  <si>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</si>
  <si>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</si>
  <si>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</si>
  <si>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</si>
  <si>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</si>
  <si>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</si>
  <si>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</si>
  <si>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</si>
  <si>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</si>
  <si>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</si>
  <si>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</si>
  <si>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</si>
  <si>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</si>
  <si>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</si>
  <si>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</si>
  <si>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</si>
  <si>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</si>
  <si>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</si>
  <si>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</si>
  <si>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</si>
  <si>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</si>
  <si>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</si>
  <si>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</si>
  <si>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</si>
  <si>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</si>
  <si>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</si>
  <si>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</si>
  <si>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</si>
  <si>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</si>
  <si>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</si>
  <si>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</si>
  <si>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</si>
  <si>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</si>
  <si>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</si>
  <si>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</si>
  <si>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</si>
  <si>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</si>
  <si>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</si>
  <si>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</si>
  <si>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</si>
  <si>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</si>
  <si>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</si>
  <si>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</si>
  <si>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</si>
  <si>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</si>
  <si>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</si>
  <si>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</si>
  <si>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</si>
  <si>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</si>
  <si>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</si>
  <si>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</si>
  <si>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</si>
  <si>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</si>
  <si>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</si>
  <si>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</si>
  <si>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</si>
  <si>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</si>
  <si>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</si>
  <si>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</si>
  <si>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</si>
  <si>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</si>
  <si>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</si>
  <si>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</si>
  <si>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</si>
  <si>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</si>
  <si>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</si>
  <si>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</si>
  <si>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</si>
  <si>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</si>
  <si>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</si>
  <si>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</si>
  <si>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</si>
  <si>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</si>
  <si>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</si>
  <si>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</si>
  <si>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</si>
  <si>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</si>
  <si>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</si>
  <si>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</si>
  <si>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</si>
  <si>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</si>
  <si>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</si>
  <si>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</si>
  <si>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</si>
  <si>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</si>
  <si>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</si>
  <si>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</si>
  <si>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</si>
  <si>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</si>
  <si>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</si>
  <si>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</si>
  <si>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</si>
  <si>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</si>
  <si>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</si>
  <si>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</si>
  <si>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</si>
  <si>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</si>
  <si>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</si>
  <si>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</si>
  <si>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</si>
  <si>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</si>
  <si>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</si>
  <si>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</si>
  <si>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</si>
  <si>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</si>
  <si>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</si>
  <si>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</si>
  <si>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</si>
  <si>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</si>
  <si>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</si>
  <si>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</si>
  <si>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</si>
  <si>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</si>
  <si>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</si>
  <si>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</si>
  <si>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</si>
  <si>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</si>
  <si>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</si>
  <si>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</si>
  <si>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</si>
  <si>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</si>
  <si>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</si>
  <si>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</si>
  <si>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</si>
  <si>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</si>
  <si>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</si>
  <si>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</si>
  <si>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</si>
  <si>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</si>
  <si>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</si>
  <si>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</si>
  <si>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</si>
  <si>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</si>
  <si>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</si>
  <si>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</si>
  <si>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</si>
  <si>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</si>
  <si>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</si>
  <si>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</si>
  <si>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</si>
  <si>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</si>
  <si>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</si>
  <si>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</si>
  <si>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</si>
  <si>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</si>
  <si>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</si>
  <si>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</si>
  <si>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</si>
  <si>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</si>
  <si>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</si>
  <si>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</si>
  <si>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</si>
  <si>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</si>
  <si>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</si>
  <si>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</si>
  <si>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</si>
  <si>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</si>
  <si>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</si>
  <si>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</si>
  <si>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</si>
  <si>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</si>
  <si>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</si>
  <si>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</si>
  <si>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</si>
  <si>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</si>
  <si>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</si>
  <si>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</si>
  <si>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</si>
  <si>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</si>
  <si>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</si>
  <si>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</si>
  <si>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</si>
  <si>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</si>
  <si>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</si>
  <si>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</si>
  <si>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</si>
  <si>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</si>
  <si>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</si>
  <si>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</si>
  <si>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</si>
  <si>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</si>
  <si>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</si>
  <si>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</si>
  <si>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</si>
  <si>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</si>
  <si>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</si>
  <si>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</si>
  <si>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</si>
  <si>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</si>
  <si>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</si>
  <si>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</si>
  <si>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</si>
  <si>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</si>
  <si>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</si>
  <si>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</si>
  <si>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</si>
  <si>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</si>
  <si>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</si>
  <si>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</si>
  <si>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</si>
  <si>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</si>
  <si>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</si>
  <si>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</si>
  <si>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</si>
  <si>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</si>
  <si>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</si>
  <si>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</si>
  <si>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</si>
  <si>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</si>
  <si>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</si>
  <si>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</si>
  <si>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</si>
  <si>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</si>
  <si>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</si>
  <si>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</si>
  <si>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</si>
  <si>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</si>
  <si>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</si>
  <si>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</si>
  <si>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</si>
  <si>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</si>
  <si>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</si>
  <si>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</si>
  <si>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</si>
  <si>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</si>
  <si>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</si>
  <si>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</si>
  <si>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</si>
  <si>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</si>
  <si>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</si>
  <si>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</si>
  <si>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</si>
  <si>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</si>
  <si>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</si>
  <si>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</si>
  <si>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</si>
  <si>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</si>
  <si>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</si>
  <si>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</si>
  <si>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</si>
  <si>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</si>
  <si>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</si>
  <si>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</si>
  <si>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</si>
  <si>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</si>
  <si>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</si>
  <si>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</si>
  <si>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</si>
  <si>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</si>
  <si>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</si>
  <si>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</si>
  <si>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</si>
  <si>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</si>
  <si>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</si>
  <si>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</si>
  <si>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</si>
  <si>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</si>
  <si>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</si>
  <si>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</si>
  <si>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</si>
  <si>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</si>
  <si>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</si>
  <si>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</si>
  <si>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</si>
  <si>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</si>
  <si>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</si>
  <si>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</si>
  <si>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</si>
  <si>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</si>
  <si>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</si>
  <si>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</si>
  <si>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</si>
  <si>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</si>
  <si>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</si>
  <si>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</si>
  <si>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</si>
  <si>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</si>
  <si>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</si>
  <si>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</si>
  <si>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</si>
  <si>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</si>
  <si>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</si>
  <si>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</si>
  <si>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</si>
  <si>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</si>
  <si>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</si>
  <si>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</si>
  <si>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</si>
  <si>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</si>
  <si>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</si>
  <si>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</si>
  <si>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</si>
  <si>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</si>
  <si>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</si>
  <si>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</si>
  <si>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</si>
  <si>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</si>
  <si>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</si>
  <si>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</si>
  <si>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</si>
  <si>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</si>
  <si>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</si>
  <si>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</si>
  <si>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</si>
  <si>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</si>
  <si>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</si>
  <si>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</si>
  <si>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</si>
  <si>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</si>
  <si>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</si>
  <si>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</si>
  <si>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</si>
  <si>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</si>
  <si>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</si>
  <si>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</si>
  <si>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</si>
  <si>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</si>
  <si>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</si>
  <si>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</si>
  <si>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</si>
  <si>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</si>
  <si>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</si>
  <si>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</si>
  <si>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</si>
  <si>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</si>
  <si>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</si>
  <si>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</si>
  <si>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</si>
  <si>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</si>
  <si>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</si>
  <si>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</si>
  <si>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</si>
  <si>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</si>
  <si>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</si>
  <si>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</si>
  <si>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</si>
  <si>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</si>
  <si>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</si>
  <si>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</si>
  <si>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</si>
  <si>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</si>
  <si>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</si>
  <si>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</si>
  <si>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</si>
  <si>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</si>
  <si>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</si>
  <si>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</si>
  <si>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</si>
  <si>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</si>
  <si>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</si>
  <si>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</si>
  <si>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</si>
  <si>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</si>
  <si>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</si>
  <si>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</si>
  <si>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</si>
  <si>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</si>
  <si>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</si>
  <si>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</si>
  <si>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</si>
  <si>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</si>
  <si>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</si>
  <si>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</si>
  <si>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</si>
  <si>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</si>
  <si>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</si>
  <si>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</si>
  <si>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</si>
  <si>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</si>
  <si>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</si>
  <si>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</si>
  <si>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</si>
  <si>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</si>
  <si>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</si>
  <si>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</si>
  <si>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</si>
  <si>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</si>
  <si>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</si>
  <si>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</si>
  <si>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</si>
  <si>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</si>
  <si>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</si>
  <si>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</si>
  <si>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</si>
  <si>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</si>
  <si>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</si>
  <si>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</si>
  <si>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</si>
  <si>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</si>
  <si>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</si>
  <si>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</si>
  <si>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</si>
  <si>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</si>
  <si>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</si>
  <si>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</si>
  <si>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</si>
  <si>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</si>
  <si>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</si>
  <si>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</si>
  <si>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</si>
  <si>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</si>
  <si>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</si>
  <si>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</si>
  <si>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</si>
  <si>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</si>
  <si>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</si>
  <si>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</si>
  <si>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</si>
  <si>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</si>
  <si>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</si>
  <si>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</si>
  <si>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</si>
  <si>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</si>
  <si>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</si>
  <si>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</si>
  <si>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</si>
  <si>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</si>
  <si>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</si>
  <si>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</si>
  <si>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</si>
  <si>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</si>
  <si>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</si>
  <si>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</si>
  <si>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</si>
  <si>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</si>
  <si>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</si>
  <si>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</si>
  <si>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</si>
  <si>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</si>
  <si>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</si>
  <si>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</si>
  <si>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</si>
  <si>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</si>
  <si>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</si>
  <si>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</si>
  <si>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</si>
  <si>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</si>
  <si>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</si>
  <si>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</si>
  <si>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</si>
  <si>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</si>
  <si>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</si>
  <si>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</si>
  <si>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</si>
  <si>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</si>
  <si>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</si>
  <si>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</si>
  <si>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</si>
  <si>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</si>
  <si>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</si>
  <si>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</si>
  <si>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</si>
  <si>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</si>
  <si>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</si>
  <si>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</si>
  <si>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</si>
  <si>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</si>
  <si>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</si>
  <si>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</si>
  <si>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</si>
  <si>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</si>
  <si>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</si>
  <si>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</si>
  <si>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</si>
  <si>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</si>
  <si>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</si>
  <si>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</si>
  <si>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</si>
  <si>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</si>
  <si>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</si>
  <si>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</si>
  <si>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</si>
  <si>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</si>
  <si>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</si>
  <si>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</si>
  <si>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</si>
  <si>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</si>
  <si>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</si>
  <si>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</si>
  <si>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</si>
  <si>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</si>
  <si>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</si>
  <si>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</si>
  <si>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</si>
  <si>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</si>
  <si>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</si>
  <si>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</si>
  <si>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</si>
  <si>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</si>
  <si>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</si>
  <si>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</si>
  <si>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</si>
  <si>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</si>
  <si>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</si>
  <si>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</si>
  <si>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</si>
  <si>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</si>
  <si>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</si>
  <si>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</si>
  <si>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</si>
  <si>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</si>
  <si>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</si>
  <si>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</si>
  <si>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</si>
  <si>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</si>
  <si>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</si>
  <si>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</si>
  <si>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</si>
  <si>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</si>
  <si>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</si>
  <si>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</si>
  <si>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</si>
  <si>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</si>
  <si>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</si>
  <si>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</si>
  <si>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</si>
  <si>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</si>
  <si>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</si>
  <si>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</si>
  <si>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</si>
  <si>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</si>
  <si>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</si>
  <si>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</si>
  <si>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</si>
  <si>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</si>
  <si>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</si>
  <si>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</si>
  <si>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</si>
  <si>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</si>
  <si>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</si>
  <si>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</si>
  <si>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</si>
  <si>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</si>
  <si>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</si>
  <si>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</si>
  <si>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</si>
  <si>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</si>
  <si>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</si>
  <si>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</si>
  <si>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</si>
  <si>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</si>
  <si>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</si>
  <si>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</si>
  <si>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</si>
  <si>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</si>
  <si>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</si>
  <si>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</si>
  <si>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</si>
  <si>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</si>
  <si>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</si>
  <si>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</si>
  <si>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</si>
  <si>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</si>
  <si>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</si>
  <si>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</si>
  <si>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</si>
  <si>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</si>
  <si>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</si>
  <si>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</si>
  <si>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</si>
  <si>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</si>
  <si>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</si>
  <si>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</si>
  <si>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</si>
  <si>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</si>
  <si>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</si>
  <si>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</si>
  <si>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</si>
  <si>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</si>
  <si>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</si>
  <si>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</si>
  <si>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</si>
  <si>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</si>
  <si>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</si>
  <si>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</si>
  <si>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</si>
  <si>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</si>
  <si>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</si>
  <si>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</si>
  <si>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</si>
  <si>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</si>
  <si>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</si>
  <si>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</si>
  <si>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</si>
  <si>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</si>
  <si>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</si>
  <si>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</si>
  <si>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</si>
  <si>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</si>
  <si>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</si>
  <si>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</si>
  <si>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</si>
  <si>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</si>
  <si>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</si>
  <si>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</si>
  <si>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</si>
  <si>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</si>
  <si>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</si>
  <si>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</si>
  <si>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</si>
  <si>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</si>
  <si>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</si>
  <si>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</si>
  <si>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</si>
  <si>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</si>
  <si>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</si>
  <si>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</si>
  <si>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</si>
  <si>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</si>
  <si>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</si>
  <si>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</si>
  <si>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</si>
  <si>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</si>
  <si>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</si>
  <si>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</si>
  <si>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</si>
  <si>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</si>
  <si>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</si>
  <si>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</si>
  <si>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</si>
  <si>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</si>
  <si>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</si>
  <si>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</si>
  <si>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</si>
  <si>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</si>
  <si>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</si>
  <si>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</si>
  <si>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</si>
  <si>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</si>
  <si>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</si>
  <si>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</si>
  <si>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</si>
  <si>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</si>
  <si>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</si>
  <si>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</si>
  <si>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</si>
  <si>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</si>
  <si>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</si>
  <si>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</si>
  <si>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</si>
  <si>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</si>
  <si>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</si>
  <si>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</si>
  <si>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</si>
  <si>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</si>
  <si>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</si>
  <si>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</si>
  <si>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</si>
  <si>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</si>
  <si>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</si>
  <si>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</si>
  <si>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</si>
  <si>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</si>
  <si>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</si>
  <si>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</si>
  <si>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</si>
  <si>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</si>
  <si>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</si>
  <si>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</si>
  <si>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</si>
  <si>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</si>
  <si>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</si>
  <si>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</si>
  <si>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</si>
  <si>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</si>
  <si>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</si>
  <si>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</si>
  <si>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</si>
  <si>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</si>
  <si>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</si>
  <si>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</si>
  <si>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</si>
  <si>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</si>
  <si>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</si>
  <si>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</si>
  <si>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</si>
  <si>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</si>
  <si>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</si>
  <si>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</si>
  <si>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</si>
  <si>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</si>
  <si>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</si>
  <si>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</si>
  <si>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</si>
  <si>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</si>
  <si>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</si>
  <si>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</si>
  <si>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</si>
  <si>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</si>
  <si>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</si>
  <si>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</si>
  <si>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</si>
  <si>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</si>
  <si>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</si>
  <si>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</si>
  <si>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</si>
  <si>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</si>
  <si>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</si>
  <si>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</si>
  <si>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</si>
  <si>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</si>
  <si>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</si>
  <si>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</si>
  <si>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</si>
  <si>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</si>
  <si>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</si>
  <si>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</si>
  <si>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</si>
  <si>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</si>
  <si>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</si>
  <si>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</si>
  <si>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</si>
  <si>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</si>
  <si>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</si>
  <si>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</si>
  <si>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</si>
  <si>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</si>
  <si>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</si>
  <si>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</si>
  <si>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</si>
  <si>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</si>
  <si>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</si>
  <si>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</si>
  <si>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</si>
  <si>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</si>
  <si>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</si>
  <si>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</si>
  <si>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</si>
  <si>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</si>
  <si>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</si>
  <si>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</si>
  <si>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</si>
  <si>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</si>
  <si>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</si>
  <si>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</si>
  <si>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</si>
  <si>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</si>
  <si>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</si>
  <si>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</si>
  <si>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</si>
  <si>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</si>
  <si>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</si>
  <si>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</si>
  <si>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</si>
  <si>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</si>
  <si>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</si>
  <si>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</si>
  <si>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</si>
  <si>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</si>
  <si>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</si>
  <si>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</si>
  <si>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</si>
  <si>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</si>
  <si>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</si>
  <si>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</si>
  <si>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</si>
  <si>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</si>
  <si>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</si>
  <si>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</si>
  <si>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</si>
  <si>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</si>
  <si>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</si>
  <si>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</si>
  <si>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</si>
  <si>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</si>
  <si>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</si>
  <si>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</si>
  <si>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</si>
  <si>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</si>
  <si>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</si>
  <si>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</si>
  <si>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</si>
  <si>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</si>
  <si>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</si>
  <si>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</si>
  <si>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</si>
  <si>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</si>
  <si>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</si>
  <si>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</si>
  <si>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</si>
  <si>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</si>
  <si>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</si>
  <si>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</si>
  <si>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</si>
  <si>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</si>
  <si>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</si>
  <si>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</si>
  <si>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</si>
  <si>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</si>
  <si>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</si>
  <si>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</si>
  <si>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</si>
  <si>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</si>
  <si>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</si>
  <si>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</si>
  <si>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</si>
  <si>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</si>
  <si>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</si>
  <si>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</si>
  <si>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</si>
  <si>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</si>
  <si>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</si>
  <si>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</si>
  <si>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</si>
  <si>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</si>
  <si>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</si>
  <si>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</si>
  <si>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</si>
  <si>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</si>
  <si>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</si>
  <si>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</si>
  <si>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</si>
  <si>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</si>
  <si>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</si>
  <si>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</si>
  <si>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</si>
  <si>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</si>
  <si>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</si>
  <si>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</si>
  <si>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</si>
  <si>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</si>
  <si>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</si>
  <si>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</si>
  <si>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</si>
  <si>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</si>
  <si>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</si>
  <si>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</si>
  <si>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</si>
  <si>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</si>
  <si>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</si>
  <si>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</si>
  <si>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</si>
  <si>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</si>
  <si>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</si>
  <si>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</si>
  <si>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</si>
  <si>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</si>
  <si>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</si>
  <si>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</si>
  <si>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</si>
  <si>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</si>
  <si>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</si>
  <si>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</si>
  <si>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</si>
  <si>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</si>
  <si>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</si>
  <si>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</si>
  <si>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</si>
  <si>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</si>
  <si>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</si>
  <si>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</si>
  <si>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</si>
  <si>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</si>
  <si>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</si>
  <si>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</si>
  <si>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</si>
  <si>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</si>
  <si>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</si>
  <si>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</si>
  <si>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</si>
  <si>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</si>
  <si>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</si>
  <si>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</si>
  <si>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</si>
  <si>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</si>
  <si>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</si>
  <si>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</si>
  <si>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</si>
  <si>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</si>
  <si>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</si>
  <si>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</si>
  <si>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</si>
  <si>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</si>
  <si>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</si>
  <si>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</si>
  <si>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</si>
  <si>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</si>
  <si>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</si>
  <si>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</si>
  <si>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</si>
  <si>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</si>
  <si>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</si>
  <si>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</si>
  <si>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</si>
  <si>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</si>
  <si>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</si>
  <si>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</si>
  <si>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</si>
  <si>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</si>
  <si>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</si>
  <si>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</si>
  <si>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</si>
  <si>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</si>
  <si>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</si>
  <si>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</si>
  <si>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</si>
  <si>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</si>
  <si>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</si>
  <si>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</si>
  <si>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</si>
  <si>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</si>
  <si>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</si>
  <si>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</si>
  <si>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</si>
  <si>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</si>
  <si>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</si>
  <si>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</si>
  <si>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</si>
  <si>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</si>
  <si>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</si>
  <si>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</si>
  <si>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</si>
  <si>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</si>
  <si>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</si>
  <si>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</si>
  <si>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</si>
  <si>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</si>
  <si>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</si>
  <si>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</si>
  <si>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</si>
  <si>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</si>
  <si>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</si>
  <si>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</si>
  <si>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</si>
  <si>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</si>
  <si>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</si>
  <si>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</si>
  <si>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</si>
  <si>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</si>
  <si>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</si>
  <si>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</si>
  <si>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</si>
  <si>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</si>
  <si>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</si>
  <si>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</si>
  <si>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</si>
  <si>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</si>
  <si>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</si>
  <si>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</si>
  <si>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</si>
  <si>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</si>
  <si>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</si>
  <si>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</si>
  <si>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</si>
  <si>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</si>
  <si>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</si>
  <si>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</si>
  <si>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</si>
  <si>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</si>
  <si>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</si>
  <si>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</si>
  <si>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</si>
  <si>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</si>
  <si>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</si>
  <si>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</si>
  <si>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</si>
  <si>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</si>
  <si>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</si>
  <si>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</si>
  <si>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</si>
  <si>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</si>
  <si>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</si>
  <si>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</si>
  <si>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</si>
  <si>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</si>
  <si>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</si>
  <si>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</si>
  <si>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</si>
  <si>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</si>
  <si>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</si>
  <si>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</si>
  <si>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</si>
  <si>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</si>
  <si>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</si>
  <si>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</si>
  <si>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</si>
  <si>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</si>
  <si>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</si>
  <si>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</si>
  <si>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</si>
  <si>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</si>
  <si>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</si>
  <si>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</si>
  <si>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</si>
  <si>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</si>
  <si>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</si>
  <si>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</si>
  <si>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</si>
  <si>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</si>
  <si>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</si>
  <si>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</si>
  <si>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</si>
  <si>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</si>
  <si>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</si>
  <si>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</si>
  <si>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</si>
  <si>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</si>
  <si>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</si>
  <si>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</si>
  <si>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</si>
  <si>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</si>
  <si>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</si>
  <si>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</si>
  <si>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</si>
  <si>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</si>
  <si>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</si>
  <si>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</si>
  <si>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</si>
  <si>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</si>
  <si>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</si>
  <si>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</si>
  <si>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</si>
  <si>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</si>
  <si>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</si>
  <si>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</si>
  <si>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</si>
  <si>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</si>
  <si>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</si>
  <si>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</si>
  <si>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</si>
  <si>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</si>
  <si>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</si>
  <si>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</si>
  <si>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</si>
  <si>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</si>
  <si>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</si>
  <si>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</si>
  <si>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</si>
  <si>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</si>
  <si>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</si>
  <si>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</si>
  <si>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</si>
  <si>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</si>
  <si>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</si>
  <si>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</si>
  <si>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</si>
  <si>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</si>
  <si>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</si>
  <si>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</si>
  <si>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</si>
  <si>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</si>
  <si>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</si>
  <si>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</si>
  <si>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</si>
  <si>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</si>
  <si>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</si>
  <si>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</si>
  <si>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</si>
  <si>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</si>
  <si>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</si>
  <si>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</si>
  <si>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</si>
  <si>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</si>
  <si>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</si>
  <si>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</si>
  <si>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</si>
  <si>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</si>
  <si>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</si>
  <si>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</si>
  <si>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</si>
  <si>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</si>
  <si>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</si>
  <si>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</si>
  <si>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</si>
  <si>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</si>
  <si>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</si>
  <si>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</si>
  <si>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</si>
  <si>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</si>
  <si>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</si>
  <si>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</si>
  <si>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</si>
  <si>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</si>
  <si>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</si>
  <si>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</si>
  <si>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</si>
  <si>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</si>
  <si>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</si>
  <si>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</si>
  <si>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</si>
  <si>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</si>
  <si>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</si>
  <si>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</si>
  <si>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</si>
  <si>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</si>
  <si>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</si>
  <si>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</si>
  <si>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</si>
  <si>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</si>
  <si>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</si>
  <si>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</si>
  <si>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</si>
  <si>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</si>
  <si>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</si>
  <si>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</si>
  <si>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</si>
  <si>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</si>
  <si>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</si>
  <si>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</si>
  <si>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</si>
  <si>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</si>
  <si>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</si>
  <si>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</si>
  <si>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</si>
  <si>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</si>
  <si>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</si>
  <si>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</si>
  <si>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</si>
  <si>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</si>
  <si>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</si>
  <si>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</si>
  <si>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</si>
  <si>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</si>
  <si>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</si>
  <si>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</si>
  <si>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</si>
  <si>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</si>
  <si>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</si>
  <si>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</si>
  <si>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</si>
  <si>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</si>
  <si>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</si>
  <si>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</si>
  <si>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</si>
  <si>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</si>
  <si>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</si>
  <si>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</si>
  <si>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</si>
  <si>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</si>
  <si>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</si>
  <si>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</si>
  <si>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</si>
  <si>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</si>
  <si>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</si>
  <si>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</si>
  <si>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</si>
  <si>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</si>
  <si>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</si>
  <si>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</si>
  <si>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</si>
  <si>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</si>
  <si>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</si>
  <si>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</si>
  <si>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</si>
  <si>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</si>
  <si>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</si>
  <si>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</si>
  <si>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</si>
  <si>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</si>
  <si>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</si>
  <si>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</si>
  <si>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</si>
  <si>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</si>
  <si>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</si>
  <si>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</si>
  <si>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</si>
  <si>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</si>
  <si>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</si>
  <si>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</si>
  <si>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</si>
  <si>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</si>
  <si>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</si>
  <si>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</si>
  <si>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</si>
  <si>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</si>
  <si>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</si>
  <si>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</si>
  <si>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</si>
  <si>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</si>
  <si>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</si>
  <si>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</si>
  <si>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</si>
  <si>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</si>
  <si>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</si>
  <si>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</si>
  <si>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</si>
  <si>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</si>
  <si>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</si>
  <si>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</si>
  <si>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</si>
  <si>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</si>
  <si>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</si>
  <si>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</si>
  <si>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</si>
  <si>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</si>
  <si>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</si>
  <si>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</si>
  <si>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</si>
  <si>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</si>
  <si>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</si>
  <si>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</si>
  <si>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</si>
  <si>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</si>
  <si>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</si>
  <si>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</si>
  <si>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</si>
  <si>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</si>
  <si>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</si>
  <si>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</si>
  <si>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</si>
  <si>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</si>
  <si>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</si>
  <si>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</si>
  <si>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</si>
  <si>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</si>
  <si>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</si>
  <si>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</si>
  <si>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</si>
  <si>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</si>
  <si>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</si>
  <si>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</si>
  <si>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</si>
  <si>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</si>
  <si>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</si>
  <si>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</si>
  <si>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</si>
  <si>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</si>
  <si>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</si>
  <si>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</si>
  <si>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</si>
  <si>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</si>
  <si>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</si>
  <si>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</si>
  <si>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</si>
  <si>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</si>
  <si>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</si>
  <si>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</si>
  <si>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</si>
  <si>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</si>
  <si>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</si>
  <si>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</si>
  <si>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</si>
  <si>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</si>
  <si>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</si>
  <si>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</si>
  <si>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</si>
  <si>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</si>
  <si>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</si>
  <si>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</si>
  <si>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</si>
  <si>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</si>
  <si>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</si>
  <si>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</si>
  <si>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</si>
  <si>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</si>
  <si>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</si>
  <si>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</si>
  <si>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</si>
  <si>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</si>
  <si>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</si>
  <si>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</si>
  <si>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</si>
  <si>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</si>
  <si>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</si>
  <si>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</si>
  <si>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</si>
  <si>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</si>
  <si>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</si>
  <si>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</si>
  <si>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</si>
  <si>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</si>
  <si>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</si>
  <si>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</si>
  <si>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</si>
  <si>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</si>
  <si>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</si>
  <si>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</si>
  <si>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</si>
  <si>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</si>
  <si>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</si>
  <si>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</si>
  <si>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</si>
  <si>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</si>
  <si>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</si>
  <si>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</si>
  <si>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</si>
  <si>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</si>
  <si>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</si>
  <si>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</si>
  <si>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</si>
  <si>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</si>
  <si>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</si>
  <si>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</si>
  <si>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</si>
  <si>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</si>
  <si>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</si>
  <si>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</si>
  <si>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</si>
  <si>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</si>
  <si>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</si>
  <si>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</si>
  <si>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</si>
  <si>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</si>
  <si>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</si>
  <si>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</si>
  <si>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</si>
  <si>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</si>
  <si>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</si>
  <si>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</si>
  <si>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</si>
  <si>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</si>
  <si>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</si>
  <si>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</si>
  <si>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</si>
  <si>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</si>
  <si>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</si>
  <si>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</si>
  <si>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</si>
  <si>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</si>
  <si>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</si>
  <si>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</si>
  <si>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</si>
  <si>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</si>
  <si>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</si>
  <si>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</si>
  <si>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</si>
  <si>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</si>
  <si>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</si>
  <si>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</si>
  <si>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</si>
  <si>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</si>
  <si>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</si>
  <si>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</si>
  <si>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</si>
  <si>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</si>
  <si>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</si>
  <si>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</si>
  <si>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</si>
  <si>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</si>
  <si>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</si>
  <si>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</si>
  <si>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</si>
  <si>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</si>
  <si>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</si>
  <si>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</si>
  <si>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</si>
  <si>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</si>
  <si>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</si>
  <si>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</si>
  <si>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</si>
  <si>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</si>
  <si>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</si>
  <si>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</si>
  <si>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</si>
  <si>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</si>
  <si>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</si>
  <si>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</si>
  <si>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</si>
  <si>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</si>
  <si>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</si>
  <si>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</si>
  <si>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</si>
  <si>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</si>
  <si>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</si>
  <si>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</si>
  <si>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</si>
  <si>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</si>
  <si>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</si>
  <si>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</si>
  <si>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</si>
  <si>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</si>
  <si>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</si>
  <si>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</si>
  <si>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</si>
  <si>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</si>
  <si>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</si>
  <si>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</si>
  <si>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</si>
  <si>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</si>
  <si>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</si>
  <si>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</si>
  <si>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</si>
  <si>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</si>
  <si>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</si>
  <si>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</si>
  <si>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</si>
  <si>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</si>
  <si>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</si>
  <si>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</si>
  <si>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</si>
  <si>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</si>
  <si>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</si>
  <si>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</si>
  <si>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</si>
  <si>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</si>
  <si>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</si>
  <si>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</si>
  <si>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</si>
  <si>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</si>
  <si>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</si>
  <si>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</si>
  <si>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</si>
  <si>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</si>
  <si>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</si>
  <si>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</si>
  <si>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</si>
  <si>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</si>
  <si>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</si>
  <si>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</si>
  <si>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</si>
  <si>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</si>
  <si>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</si>
  <si>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</si>
  <si>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</si>
  <si>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</si>
  <si>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</si>
  <si>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</si>
  <si>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</si>
  <si>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</si>
  <si>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</si>
  <si>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</si>
  <si>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</si>
  <si>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</si>
  <si>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</si>
  <si>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</si>
  <si>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</si>
  <si>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</si>
  <si>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</si>
  <si>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</si>
  <si>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</si>
  <si>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</si>
  <si>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</si>
  <si>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</si>
  <si>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</si>
  <si>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</si>
  <si>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</si>
  <si>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</si>
  <si>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</si>
  <si>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</si>
  <si>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</si>
  <si>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</si>
  <si>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</si>
  <si>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</si>
  <si>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</si>
  <si>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</si>
  <si>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</si>
  <si>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</si>
  <si>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</si>
  <si>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</si>
  <si>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</si>
  <si>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</si>
  <si>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</si>
  <si>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</si>
  <si>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</si>
  <si>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</si>
  <si>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</si>
  <si>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</si>
  <si>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</si>
  <si>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</si>
  <si>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</si>
  <si>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</si>
  <si>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</si>
  <si>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</si>
  <si>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</si>
  <si>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</si>
  <si>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</si>
  <si>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</si>
  <si>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</si>
  <si>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</si>
  <si>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</si>
  <si>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</si>
  <si>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</si>
  <si>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</si>
  <si>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</si>
  <si>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</si>
  <si>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</si>
  <si>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</si>
  <si>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</si>
  <si>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</si>
  <si>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</si>
  <si>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</si>
  <si>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</si>
  <si>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</si>
  <si>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</si>
  <si>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</si>
  <si>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</si>
  <si>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</si>
  <si>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</si>
  <si>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</si>
  <si>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</si>
  <si>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</si>
  <si>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</si>
  <si>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</si>
  <si>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</si>
  <si>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</si>
  <si>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</si>
  <si>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</si>
  <si>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</si>
  <si>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</si>
  <si>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</si>
  <si>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</si>
  <si>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</si>
  <si>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</si>
  <si>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</si>
  <si>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</si>
  <si>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</si>
  <si>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</si>
  <si>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</si>
  <si>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</si>
  <si>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</si>
  <si>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</si>
  <si>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</si>
  <si>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</si>
  <si>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</si>
  <si>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</si>
  <si>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</si>
  <si>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</si>
  <si>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</si>
  <si>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</si>
  <si>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</si>
  <si>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</si>
  <si>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</si>
  <si>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</si>
  <si>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</si>
  <si>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</si>
  <si>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</si>
  <si>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</si>
  <si>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</si>
  <si>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</si>
  <si>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</si>
  <si>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</si>
  <si>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</si>
  <si>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</si>
  <si>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</si>
  <si>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</si>
  <si>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</si>
  <si>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</si>
  <si>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</si>
  <si>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</si>
  <si>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</si>
  <si>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</si>
  <si>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</si>
  <si>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</si>
  <si>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</si>
  <si>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</si>
  <si>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</si>
  <si>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</si>
  <si>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</si>
  <si>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</si>
  <si>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</si>
  <si>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</si>
  <si>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</si>
  <si>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</si>
  <si>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</si>
  <si>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</si>
  <si>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</si>
  <si>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</si>
  <si>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</si>
  <si>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</si>
  <si>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</si>
  <si>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</si>
  <si>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</si>
  <si>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</si>
  <si>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</si>
  <si>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</si>
  <si>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</si>
  <si>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</si>
  <si>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</si>
  <si>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</si>
  <si>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</si>
  <si>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</si>
  <si>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</si>
  <si>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</si>
  <si>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</si>
  <si>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</si>
  <si>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</si>
  <si>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</si>
  <si>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</si>
  <si>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</si>
  <si>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</si>
  <si>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</si>
  <si>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</si>
  <si>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</si>
  <si>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</si>
  <si>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</si>
  <si>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</si>
  <si>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</si>
  <si>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</si>
  <si>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</si>
  <si>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</si>
  <si>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</si>
  <si>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</si>
  <si>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</si>
  <si>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</si>
  <si>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</si>
  <si>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</si>
  <si>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</si>
  <si>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</si>
  <si>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</si>
  <si>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</si>
  <si>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</si>
  <si>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</si>
  <si>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</si>
  <si>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</si>
  <si>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</si>
  <si>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</si>
  <si>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</si>
  <si>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</si>
  <si>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</si>
  <si>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</si>
  <si>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</si>
  <si>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</si>
  <si>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</si>
  <si>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</si>
  <si>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</si>
  <si>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</si>
  <si>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</si>
  <si>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</si>
  <si>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</si>
  <si>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</si>
  <si>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</si>
  <si>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</si>
  <si>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</si>
  <si>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</si>
  <si>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</si>
  <si>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</si>
  <si>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</si>
  <si>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</si>
  <si>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</si>
  <si>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</si>
  <si>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</si>
  <si>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</si>
  <si>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</si>
  <si>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</si>
  <si>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</si>
  <si>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</si>
  <si>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</si>
  <si>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</si>
  <si>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</si>
  <si>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</si>
  <si>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</si>
  <si>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</si>
  <si>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</si>
  <si>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</si>
  <si>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</si>
  <si>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</si>
  <si>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</si>
  <si>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</si>
  <si>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</si>
  <si>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</si>
  <si>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</si>
  <si>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</si>
  <si>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</si>
  <si>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</si>
  <si>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</si>
  <si>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</si>
  <si>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</si>
  <si>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</si>
  <si>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</si>
  <si>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</si>
  <si>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</si>
  <si>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</si>
  <si>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</si>
  <si>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</si>
  <si>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</si>
  <si>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</si>
  <si>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</si>
  <si>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</si>
  <si>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</si>
  <si>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</si>
  <si>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</si>
  <si>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</si>
  <si>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</si>
  <si>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</si>
  <si>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</si>
  <si>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</si>
  <si>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</si>
  <si>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</si>
  <si>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</si>
  <si>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</si>
  <si>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</si>
  <si>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</si>
  <si>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</si>
  <si>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</si>
  <si>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</si>
  <si>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</si>
  <si>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</si>
  <si>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</si>
  <si>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</si>
  <si>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</si>
  <si>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</si>
  <si>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</si>
  <si>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</si>
  <si>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</si>
  <si>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</si>
  <si>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</si>
  <si>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</si>
  <si>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</si>
  <si>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</si>
  <si>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</si>
  <si>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</si>
  <si>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</si>
  <si>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</si>
  <si>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</si>
  <si>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</si>
  <si>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</si>
  <si>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</si>
  <si>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</si>
  <si>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</si>
  <si>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</si>
  <si>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</si>
  <si>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</si>
  <si>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</si>
  <si>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</si>
  <si>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</si>
  <si>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</si>
  <si>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</si>
  <si>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</si>
  <si>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</si>
  <si>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</si>
  <si>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</si>
  <si>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</si>
  <si>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</si>
  <si>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</si>
  <si>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</si>
  <si>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</si>
  <si>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</si>
  <si>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</si>
  <si>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</si>
  <si>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</si>
  <si>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</si>
  <si>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</si>
  <si>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</si>
  <si>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</si>
  <si>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</si>
  <si>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</si>
  <si>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</si>
  <si>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</si>
  <si>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</si>
  <si>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</si>
  <si>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</si>
  <si>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</si>
  <si>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</si>
  <si>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</si>
  <si>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</si>
  <si>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</si>
  <si>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</si>
  <si>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</si>
  <si>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</si>
  <si>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</si>
  <si>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</si>
  <si>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</si>
  <si>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</si>
  <si>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</si>
  <si>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</si>
  <si>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</si>
  <si>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</si>
  <si>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</si>
  <si>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</si>
  <si>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</si>
  <si>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</si>
  <si>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</si>
  <si>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</si>
  <si>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</si>
  <si>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</si>
  <si>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</si>
  <si>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</si>
  <si>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</si>
  <si>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</si>
  <si>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</si>
  <si>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</si>
  <si>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</si>
  <si>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</si>
  <si>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</si>
  <si>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</si>
  <si>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</si>
  <si>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</si>
  <si>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</si>
  <si>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</si>
  <si>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</si>
  <si>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</si>
  <si>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</si>
  <si>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</si>
  <si>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</si>
  <si>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</si>
  <si>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</si>
  <si>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</si>
  <si>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</si>
  <si>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</si>
  <si>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</si>
  <si>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</si>
  <si>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</si>
  <si>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</si>
  <si>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</si>
  <si>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</si>
  <si>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</si>
  <si>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</si>
  <si>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</si>
  <si>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</si>
  <si>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</si>
  <si>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</si>
  <si>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</si>
  <si>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</si>
  <si>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</si>
  <si>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</si>
  <si>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</si>
  <si>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</si>
  <si>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</si>
  <si>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</si>
  <si>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</si>
  <si>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</si>
  <si>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</si>
  <si>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</si>
  <si>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</si>
  <si>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</si>
  <si>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</si>
  <si>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</si>
  <si>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</si>
  <si>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</si>
  <si>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</si>
  <si>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</si>
  <si>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</si>
  <si>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</si>
  <si>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</si>
  <si>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</si>
  <si>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</si>
  <si>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</si>
  <si>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</si>
  <si>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</si>
  <si>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</si>
  <si>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</si>
  <si>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</si>
  <si>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</si>
  <si>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</si>
  <si>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</si>
  <si>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</si>
  <si>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</si>
  <si>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</si>
  <si>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</si>
  <si>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</si>
  <si>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</si>
  <si>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</si>
  <si>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</si>
  <si>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</si>
  <si>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</si>
  <si>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</si>
  <si>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</si>
  <si>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</si>
  <si>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</si>
  <si>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</si>
  <si>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</si>
  <si>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</si>
  <si>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</si>
  <si>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</si>
  <si>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</si>
  <si>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</si>
  <si>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</si>
  <si>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</si>
  <si>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</si>
  <si>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</si>
  <si>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</si>
  <si>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</si>
  <si>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</si>
  <si>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</si>
  <si>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</si>
  <si>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</si>
  <si>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</si>
  <si>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</si>
  <si>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</si>
  <si>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</si>
  <si>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</si>
  <si>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</si>
  <si>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</si>
  <si>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</si>
  <si>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</si>
  <si>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</si>
  <si>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</si>
  <si>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</si>
  <si>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</si>
  <si>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</si>
  <si>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</si>
  <si>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</si>
  <si>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</si>
  <si>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</si>
  <si>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</si>
  <si>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</si>
  <si>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</si>
  <si>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</si>
  <si>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</si>
  <si>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</si>
  <si>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</si>
  <si>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</si>
  <si>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</si>
  <si>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</si>
  <si>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</si>
  <si>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</si>
  <si>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</si>
  <si>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</si>
  <si>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</si>
  <si>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</si>
  <si>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</si>
  <si>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</si>
  <si>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</si>
  <si>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</si>
  <si>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</si>
  <si>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</si>
  <si>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</si>
  <si>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</si>
  <si>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</si>
  <si>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</si>
  <si>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</si>
  <si>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</si>
  <si>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</si>
  <si>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</si>
  <si>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</si>
  <si>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</si>
  <si>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</si>
  <si>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</si>
  <si>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</si>
  <si>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</si>
  <si>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</si>
  <si>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</si>
  <si>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</si>
  <si>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</si>
  <si>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</si>
  <si>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</si>
  <si>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</si>
  <si>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</si>
  <si>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</si>
  <si>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</si>
  <si>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</si>
  <si>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</si>
  <si>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</si>
  <si>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</si>
  <si>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</si>
  <si>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</si>
  <si>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</si>
  <si>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</si>
  <si>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</si>
  <si>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</si>
  <si>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</si>
  <si>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</si>
  <si>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</si>
  <si>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</si>
  <si>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</si>
  <si>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</si>
  <si>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</si>
  <si>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</si>
  <si>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</si>
  <si>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</si>
  <si>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</si>
  <si>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</si>
  <si>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</si>
  <si>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</si>
  <si>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</si>
  <si>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</si>
  <si>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</si>
  <si>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</si>
  <si>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</si>
  <si>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</si>
  <si>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</si>
  <si>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</si>
  <si>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</si>
  <si>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</si>
  <si>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</si>
  <si>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</si>
  <si>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</si>
  <si>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</si>
  <si>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</si>
  <si>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</si>
  <si>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</si>
  <si>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</si>
  <si>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</si>
  <si>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</si>
  <si>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</si>
  <si>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</si>
  <si>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</si>
  <si>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</si>
  <si>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</si>
  <si>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</si>
  <si>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</si>
  <si>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</si>
  <si>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</si>
  <si>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</si>
  <si>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</si>
  <si>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</si>
  <si>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</si>
  <si>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</si>
  <si>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</si>
  <si>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</si>
  <si>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</si>
  <si>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</si>
  <si>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</si>
  <si>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</si>
  <si>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</si>
  <si>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</si>
  <si>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</si>
  <si>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</si>
  <si>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</si>
  <si>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</si>
  <si>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</si>
  <si>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</si>
  <si>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</si>
  <si>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</si>
  <si>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</si>
  <si>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</si>
  <si>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</si>
  <si>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</si>
  <si>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</si>
  <si>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</si>
  <si>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</si>
  <si>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</si>
  <si>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</si>
  <si>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</si>
  <si>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</si>
  <si>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</si>
  <si>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</si>
  <si>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</si>
  <si>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</si>
  <si>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</si>
  <si>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</si>
  <si>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</si>
  <si>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</si>
  <si>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</si>
  <si>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</si>
  <si>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</si>
  <si>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</si>
  <si>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</si>
  <si>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</si>
  <si>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</si>
  <si>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</si>
  <si>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</si>
  <si>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</si>
  <si>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</si>
  <si>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</si>
  <si>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</si>
  <si>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</si>
  <si>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</si>
  <si>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</si>
  <si>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</si>
  <si>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</si>
  <si>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</si>
  <si>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</si>
  <si>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</si>
  <si>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</si>
  <si>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</si>
  <si>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</si>
  <si>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</si>
  <si>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</si>
  <si>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</si>
  <si>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</si>
  <si>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</si>
  <si>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</si>
  <si>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</si>
  <si>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</si>
  <si>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</si>
  <si>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</si>
  <si>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</si>
  <si>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</si>
  <si>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</si>
  <si>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</si>
  <si>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</si>
  <si>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</si>
  <si>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</si>
  <si>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</si>
  <si>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</si>
  <si>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</si>
  <si>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</si>
  <si>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</si>
  <si>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</si>
  <si>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</si>
  <si>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</si>
  <si>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</si>
  <si>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</si>
  <si>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</si>
  <si>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</si>
  <si>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</si>
  <si>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</si>
  <si>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</si>
  <si>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</si>
  <si>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</si>
  <si>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</si>
  <si>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</si>
  <si>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</si>
  <si>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</si>
  <si>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</si>
  <si>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</si>
  <si>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</si>
  <si>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</si>
  <si>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</si>
  <si>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</si>
  <si>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</si>
  <si>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</si>
  <si>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</si>
  <si>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</si>
  <si>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</si>
  <si>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</si>
  <si>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</si>
  <si>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</si>
  <si>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</si>
  <si>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</si>
  <si>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</si>
  <si>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</si>
  <si>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</si>
  <si>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</si>
  <si>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</si>
  <si>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</si>
  <si>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</si>
  <si>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</si>
  <si>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</si>
  <si>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</si>
  <si>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</si>
  <si>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</si>
  <si>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</si>
  <si>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</si>
  <si>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</si>
  <si>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</si>
  <si>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</si>
  <si>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</si>
  <si>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</si>
  <si>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</si>
  <si>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</si>
  <si>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</si>
  <si>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</si>
  <si>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</si>
  <si>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</si>
  <si>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</si>
  <si>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</si>
  <si>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</si>
  <si>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</si>
  <si>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</si>
  <si>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</si>
  <si>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</si>
  <si>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</si>
  <si>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</si>
  <si>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</si>
  <si>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</si>
  <si>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</si>
  <si>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</si>
  <si>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</si>
  <si>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</si>
  <si>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</si>
  <si>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</si>
  <si>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</si>
  <si>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</si>
  <si>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</si>
  <si>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</si>
  <si>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</si>
  <si>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</si>
  <si>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</si>
  <si>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</si>
  <si>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</si>
  <si>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</si>
  <si>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</si>
  <si>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</si>
  <si>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</si>
  <si>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</si>
  <si>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</si>
  <si>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</si>
  <si>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</si>
  <si>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</si>
  <si>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</si>
  <si>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</si>
  <si>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</si>
  <si>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</si>
  <si>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</si>
  <si>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</si>
  <si>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</si>
  <si>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</si>
  <si>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</si>
  <si>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</si>
  <si>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</si>
  <si>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</si>
  <si>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</si>
  <si>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</si>
  <si>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</si>
  <si>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</si>
  <si>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</si>
  <si>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</si>
  <si>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</si>
  <si>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</si>
  <si>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</si>
  <si>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</si>
  <si>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</si>
  <si>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</si>
  <si>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</si>
  <si>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</si>
  <si>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</si>
  <si>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</si>
  <si>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</si>
  <si>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</si>
  <si>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</si>
  <si>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</si>
  <si>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</si>
  <si>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</si>
  <si>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</si>
  <si>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</si>
  <si>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</si>
  <si>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</si>
  <si>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</si>
  <si>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</si>
  <si>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</si>
  <si>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</si>
  <si>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</si>
  <si>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</si>
  <si>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</si>
  <si>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</si>
  <si>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</si>
  <si>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</si>
  <si>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</si>
  <si>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</si>
  <si>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</si>
  <si>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</si>
  <si>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</si>
  <si>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</si>
  <si>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</si>
  <si>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</si>
  <si>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</si>
  <si>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</si>
  <si>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</si>
  <si>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</si>
  <si>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</si>
  <si>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</si>
  <si>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</si>
  <si>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</si>
  <si>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</si>
  <si>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</si>
  <si>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</si>
  <si>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</si>
  <si>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</si>
  <si>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</si>
  <si>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</si>
  <si>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</si>
  <si>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</si>
  <si>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</si>
  <si>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</si>
  <si>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</si>
  <si>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</si>
  <si>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</si>
  <si>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</si>
  <si>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</si>
  <si>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</si>
  <si>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</si>
  <si>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</si>
  <si>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</si>
  <si>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</si>
  <si>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</si>
  <si>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</si>
  <si>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</si>
  <si>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</si>
  <si>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</si>
  <si>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</si>
  <si>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</si>
  <si>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</si>
  <si>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</si>
  <si>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</si>
  <si>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</si>
  <si>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</si>
  <si>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</si>
  <si>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</si>
  <si>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</si>
  <si>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</si>
  <si>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</si>
  <si>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</si>
  <si>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</si>
  <si>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</si>
  <si>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</si>
  <si>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</si>
  <si>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</si>
  <si>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</si>
  <si>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</si>
  <si>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</si>
  <si>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</si>
  <si>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</si>
  <si>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</si>
  <si>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</si>
  <si>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</si>
  <si>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</si>
  <si>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</si>
  <si>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</si>
  <si>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</si>
  <si>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</si>
  <si>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</si>
  <si>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</si>
  <si>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</si>
  <si>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</si>
  <si>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</si>
  <si>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</si>
  <si>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</si>
  <si>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</si>
  <si>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</si>
  <si>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</si>
  <si>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</si>
  <si>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</si>
  <si>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</si>
  <si>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</si>
  <si>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</si>
  <si>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</si>
  <si>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</si>
  <si>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</si>
  <si>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</si>
  <si>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</si>
  <si>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</si>
  <si>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</si>
  <si>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</si>
  <si>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</si>
  <si>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</si>
  <si>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</si>
  <si>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</si>
  <si>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</si>
  <si>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</si>
  <si>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</si>
  <si>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</si>
  <si>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</si>
  <si>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</si>
  <si>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</si>
  <si>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</si>
  <si>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</si>
  <si>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</si>
  <si>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</si>
  <si>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</si>
  <si>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</si>
  <si>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</si>
  <si>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</si>
  <si>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</si>
  <si>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</si>
  <si>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</si>
  <si>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</si>
  <si>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</si>
  <si>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</si>
  <si>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</si>
  <si>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</si>
  <si>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</si>
  <si>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</si>
  <si>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</si>
  <si>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</si>
  <si>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</si>
  <si>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</si>
  <si>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</si>
  <si>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</si>
  <si>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</si>
  <si>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</si>
  <si>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</si>
  <si>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</si>
  <si>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</si>
  <si>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</si>
  <si>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</si>
  <si>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</si>
  <si>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</si>
  <si>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</si>
  <si>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</si>
  <si>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</si>
  <si>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</si>
  <si>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</si>
  <si>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</si>
  <si>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</si>
  <si>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</si>
  <si>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</si>
  <si>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</si>
  <si>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</si>
  <si>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</si>
  <si>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</si>
  <si>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</si>
  <si>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</si>
  <si>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</si>
  <si>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</si>
  <si>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</si>
  <si>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</si>
  <si>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</si>
  <si>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</si>
  <si>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</si>
  <si>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</si>
  <si>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</si>
  <si>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</si>
  <si>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</si>
  <si>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</si>
  <si>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</si>
  <si>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</si>
  <si>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</si>
  <si>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</si>
  <si>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</si>
  <si>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</si>
  <si>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</si>
  <si>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</si>
  <si>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</si>
  <si>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</si>
  <si>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</si>
  <si>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</si>
  <si>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</si>
  <si>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</si>
  <si>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</si>
  <si>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</si>
  <si>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</si>
  <si>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</si>
  <si>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</si>
  <si>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</si>
  <si>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</si>
  <si>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</si>
  <si>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</si>
  <si>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</si>
  <si>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</si>
  <si>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</si>
  <si>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</si>
  <si>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</si>
  <si>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</si>
  <si>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</si>
  <si>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</si>
  <si>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</si>
  <si>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</si>
  <si>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</si>
  <si>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</si>
  <si>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</si>
  <si>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</si>
  <si>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</si>
  <si>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</si>
  <si>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</si>
  <si>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</si>
  <si>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</si>
  <si>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</si>
  <si>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</si>
  <si>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</si>
  <si>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</si>
  <si>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</si>
  <si>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</si>
  <si>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</si>
  <si>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</si>
  <si>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</si>
  <si>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</si>
  <si>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</si>
  <si>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</si>
  <si>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</si>
  <si>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</si>
  <si>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</si>
  <si>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</si>
  <si>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</si>
  <si>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</si>
  <si>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</si>
  <si>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</si>
  <si>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</si>
  <si>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</si>
  <si>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</si>
  <si>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</si>
  <si>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</si>
  <si>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</si>
  <si>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</si>
  <si>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</si>
  <si>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</si>
  <si>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</si>
  <si>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</si>
  <si>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</si>
  <si>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</si>
  <si>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</si>
  <si>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</si>
  <si>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</si>
  <si>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</si>
  <si>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</si>
  <si>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</si>
  <si>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</si>
  <si>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</si>
  <si>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</si>
  <si>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</si>
  <si>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</si>
  <si>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</si>
  <si>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</si>
  <si>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</si>
  <si>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</si>
  <si>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</si>
  <si>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</si>
  <si>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</si>
  <si>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</si>
  <si>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</si>
  <si>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</si>
  <si>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</si>
  <si>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</si>
  <si>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</si>
  <si>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</si>
  <si>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</si>
  <si>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</si>
  <si>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</si>
  <si>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</si>
  <si>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</si>
  <si>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</si>
  <si>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</si>
  <si>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</si>
  <si>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</si>
  <si>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</si>
  <si>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</si>
  <si>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</si>
  <si>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</si>
  <si>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</si>
  <si>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</si>
  <si>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</si>
  <si>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</si>
  <si>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</si>
  <si>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</si>
  <si>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</si>
  <si>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</si>
  <si>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</si>
  <si>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</si>
  <si>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</si>
  <si>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</si>
  <si>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</si>
  <si>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</si>
  <si>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</si>
  <si>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</si>
  <si>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</si>
  <si>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</si>
  <si>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</si>
  <si>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</si>
  <si>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</si>
  <si>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</si>
  <si>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</si>
  <si>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</si>
  <si>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</si>
  <si>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</si>
  <si>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</si>
  <si>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</si>
  <si>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</si>
  <si>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</si>
  <si>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</si>
  <si>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</si>
  <si>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</si>
  <si>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</si>
  <si>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</si>
  <si>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</si>
  <si>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</si>
  <si>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</si>
  <si>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</si>
  <si>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</si>
  <si>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</si>
  <si>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</si>
  <si>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</si>
  <si>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</si>
  <si>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</si>
  <si>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</si>
  <si>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</si>
  <si>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</si>
  <si>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</si>
  <si>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</si>
  <si>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</si>
  <si>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</si>
  <si>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</si>
  <si>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</si>
  <si>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</si>
  <si>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</si>
  <si>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</si>
  <si>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</si>
  <si>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</si>
  <si>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</si>
  <si>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</si>
  <si>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</si>
  <si>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</si>
  <si>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</si>
  <si>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</si>
  <si>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</si>
  <si>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</si>
  <si>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</si>
  <si>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</si>
  <si>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</si>
  <si>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</si>
  <si>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</si>
  <si>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</si>
  <si>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</si>
  <si>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</si>
  <si>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</si>
  <si>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</si>
  <si>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</si>
  <si>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</si>
  <si>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</si>
  <si>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</si>
  <si>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</si>
  <si>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</si>
  <si>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</si>
  <si>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</si>
  <si>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</si>
  <si>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</si>
  <si>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</si>
  <si>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</si>
  <si>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</si>
  <si>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</si>
  <si>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</si>
  <si>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</si>
  <si>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</si>
  <si>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</si>
  <si>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</si>
  <si>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</si>
  <si>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</si>
  <si>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</si>
  <si>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</si>
  <si>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</si>
  <si>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</si>
  <si>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</si>
  <si>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</si>
  <si>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</si>
  <si>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</si>
  <si>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</si>
  <si>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</si>
  <si>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</si>
  <si>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</si>
  <si>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</si>
  <si>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</si>
  <si>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</si>
  <si>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</si>
  <si>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</si>
  <si>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</si>
  <si>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</si>
  <si>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</si>
  <si>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</si>
  <si>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</si>
  <si>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</si>
  <si>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</si>
  <si>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</si>
  <si>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</si>
  <si>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</si>
  <si>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</si>
  <si>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</si>
  <si>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</si>
  <si>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</si>
  <si>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</si>
  <si>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</si>
  <si>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</si>
  <si>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</si>
  <si>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</si>
  <si>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</si>
  <si>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</si>
  <si>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</si>
  <si>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</si>
  <si>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</si>
  <si>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</si>
  <si>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</si>
  <si>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</si>
  <si>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</si>
  <si>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</si>
  <si>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</si>
  <si>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</si>
  <si>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</si>
  <si>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</si>
  <si>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</si>
  <si>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</si>
  <si>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</si>
  <si>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</si>
  <si>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</si>
  <si>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</si>
  <si>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</si>
  <si>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</si>
  <si>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</si>
  <si>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</si>
  <si>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</si>
  <si>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</si>
  <si>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</si>
  <si>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</si>
  <si>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</si>
  <si>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</si>
  <si>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</si>
  <si>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</si>
  <si>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</si>
  <si>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</si>
  <si>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</si>
  <si>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</si>
  <si>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</si>
  <si>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</si>
  <si>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</si>
  <si>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</si>
  <si>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</si>
  <si>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</si>
  <si>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</si>
  <si>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</si>
  <si>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</si>
  <si>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</si>
  <si>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</si>
  <si>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</si>
  <si>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</si>
  <si>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</si>
  <si>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</si>
  <si>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</si>
  <si>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</si>
  <si>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</si>
  <si>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</si>
  <si>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</si>
  <si>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</si>
  <si>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</si>
  <si>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</si>
  <si>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</si>
  <si>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</si>
  <si>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</si>
  <si>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</si>
  <si>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</si>
  <si>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</si>
  <si>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</si>
  <si>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</si>
  <si>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</si>
  <si>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</si>
  <si>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</si>
  <si>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</si>
  <si>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</si>
  <si>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</si>
  <si>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</si>
  <si>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</si>
  <si>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</si>
  <si>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</si>
  <si>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</si>
  <si>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</si>
  <si>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</si>
  <si>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</si>
  <si>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</si>
  <si>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</si>
  <si>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</si>
  <si>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</si>
  <si>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</si>
  <si>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</si>
  <si>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</si>
  <si>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</si>
  <si>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</si>
  <si>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</si>
  <si>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</si>
  <si>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</si>
  <si>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</si>
  <si>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</si>
  <si>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</si>
  <si>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</si>
  <si>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</si>
  <si>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</si>
  <si>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</si>
  <si>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</si>
  <si>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</si>
  <si>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</si>
  <si>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</si>
  <si>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</si>
  <si>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</si>
  <si>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</si>
  <si>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</si>
  <si>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</si>
  <si>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</si>
  <si>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</si>
  <si>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</si>
  <si>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</si>
  <si>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</si>
  <si>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</si>
  <si>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</si>
  <si>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</si>
  <si>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</si>
  <si>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</si>
  <si>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</si>
  <si>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</si>
  <si>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</si>
  <si>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</si>
  <si>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</si>
  <si>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</si>
  <si>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</si>
  <si>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</si>
  <si>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</si>
  <si>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</si>
  <si>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</si>
  <si>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</si>
  <si>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</si>
  <si>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</si>
  <si>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</si>
  <si>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</si>
  <si>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</si>
  <si>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</si>
  <si>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</si>
  <si>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</si>
  <si>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</si>
  <si>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</si>
  <si>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</si>
  <si>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</si>
  <si>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</si>
  <si>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</si>
  <si>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</si>
  <si>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</si>
  <si>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</si>
  <si>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</si>
  <si>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</si>
  <si>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</si>
  <si>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</si>
  <si>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</si>
  <si>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</si>
  <si>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</si>
  <si>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</si>
  <si>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</si>
  <si>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</si>
  <si>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</si>
  <si>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</si>
  <si>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</si>
  <si>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</si>
  <si>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</si>
  <si>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</si>
  <si>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</si>
  <si>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</si>
  <si>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</si>
  <si>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</si>
  <si>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</si>
  <si>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</si>
  <si>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</si>
  <si>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</si>
  <si>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</si>
  <si>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</si>
  <si>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</si>
  <si>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</si>
  <si>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</si>
  <si>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</si>
  <si>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</si>
  <si>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</si>
  <si>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</si>
  <si>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</si>
  <si>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</si>
  <si>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</si>
  <si>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</si>
  <si>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</si>
  <si>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</si>
  <si>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</si>
  <si>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</si>
  <si>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</si>
  <si>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</si>
  <si>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</si>
  <si>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</si>
  <si>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</si>
  <si>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</si>
  <si>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</si>
  <si>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</si>
  <si>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</si>
  <si>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</si>
  <si>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</si>
  <si>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</si>
  <si>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</si>
  <si>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</si>
  <si>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</si>
  <si>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</si>
  <si>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</si>
  <si>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</si>
  <si>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</si>
  <si>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</si>
  <si>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</si>
  <si>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</si>
  <si>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</si>
  <si>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</si>
  <si>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</si>
  <si>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</si>
  <si>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</si>
  <si>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</si>
  <si>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</si>
  <si>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</si>
  <si>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</si>
  <si>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</si>
  <si>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</si>
  <si>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</si>
  <si>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</si>
  <si>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</si>
  <si>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</si>
  <si>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</si>
  <si>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</si>
  <si>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</si>
  <si>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</si>
  <si>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</si>
  <si>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</si>
  <si>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</si>
  <si>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</si>
  <si>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</si>
  <si>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</si>
  <si>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</si>
  <si>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</si>
  <si>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</si>
  <si>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</si>
  <si>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</si>
  <si>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</si>
  <si>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</si>
  <si>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</si>
  <si>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</si>
  <si>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</si>
  <si>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</si>
  <si>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</si>
  <si>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</si>
  <si>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</si>
  <si>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</si>
  <si>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</si>
  <si>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</si>
  <si>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</si>
  <si>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</si>
  <si>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</si>
  <si>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</si>
  <si>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</si>
  <si>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</si>
  <si>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</si>
  <si>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</si>
  <si>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</si>
  <si>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</si>
  <si>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</si>
  <si>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</si>
  <si>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</si>
  <si>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</si>
  <si>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</si>
  <si>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</si>
  <si>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</si>
  <si>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</si>
  <si>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</si>
  <si>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</si>
  <si>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</si>
  <si>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</si>
  <si>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</si>
  <si>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</si>
  <si>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</si>
  <si>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</si>
  <si>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</si>
  <si>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</si>
  <si>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</si>
  <si>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</si>
  <si>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</si>
  <si>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</si>
  <si>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</si>
  <si>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</si>
  <si>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</si>
  <si>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</si>
  <si>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</si>
  <si>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</si>
  <si>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</si>
  <si>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</si>
  <si>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</si>
  <si>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</si>
  <si>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</si>
  <si>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</si>
  <si>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</si>
  <si>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</si>
  <si>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</si>
  <si>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</si>
  <si>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</si>
  <si>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</si>
  <si>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</si>
  <si>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</si>
  <si>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</si>
  <si>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</si>
  <si>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</si>
  <si>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</si>
  <si>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</si>
  <si>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</si>
  <si>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</si>
  <si>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</si>
  <si>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</si>
  <si>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</si>
  <si>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</si>
  <si>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</si>
  <si>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</si>
  <si>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</si>
  <si>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</si>
  <si>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</si>
  <si>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</si>
  <si>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</si>
  <si>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</si>
  <si>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</si>
  <si>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</si>
  <si>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</si>
  <si>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</si>
  <si>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</si>
  <si>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</si>
  <si>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</si>
  <si>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</si>
  <si>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</si>
  <si>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</si>
  <si>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</si>
  <si>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</si>
  <si>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</si>
  <si>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</si>
  <si>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</si>
  <si>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</si>
  <si>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</si>
  <si>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</si>
  <si>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</si>
  <si>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</si>
  <si>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</si>
  <si>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</si>
  <si>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</si>
  <si>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</si>
  <si>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</si>
  <si>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</si>
  <si>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</si>
  <si>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</si>
  <si>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</si>
  <si>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</si>
  <si>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</si>
  <si>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</si>
  <si>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</si>
  <si>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</si>
  <si>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</si>
  <si>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</si>
  <si>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</si>
  <si>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</si>
  <si>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</si>
  <si>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</si>
  <si>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</si>
  <si>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</si>
  <si>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</si>
  <si>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</si>
  <si>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</si>
  <si>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</si>
  <si>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</si>
  <si>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</si>
  <si>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</si>
  <si>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</si>
  <si>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</si>
  <si>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</si>
  <si>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</si>
  <si>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</si>
  <si>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</si>
  <si>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</si>
  <si>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</si>
  <si>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</si>
  <si>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</si>
  <si>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</si>
  <si>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</si>
  <si>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</si>
  <si>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</si>
  <si>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</si>
  <si>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</si>
  <si>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</si>
  <si>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</si>
  <si>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</si>
  <si>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</si>
  <si>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</si>
  <si>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</si>
  <si>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</si>
  <si>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</si>
  <si>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</si>
  <si>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</si>
  <si>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</si>
  <si>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</si>
  <si>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</si>
  <si>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</si>
  <si>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</si>
  <si>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</si>
  <si>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</si>
  <si>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</si>
  <si>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</si>
  <si>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</si>
  <si>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</si>
  <si>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</si>
  <si>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</si>
  <si>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</si>
  <si>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</si>
  <si>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</si>
  <si>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</si>
  <si>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</si>
  <si>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</si>
  <si>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</si>
  <si>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</si>
  <si>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</si>
  <si>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</si>
  <si>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</si>
  <si>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</si>
  <si>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</si>
  <si>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</si>
  <si>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</si>
  <si>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</si>
  <si>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</si>
  <si>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</si>
  <si>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</si>
  <si>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</si>
  <si>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</si>
  <si>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</si>
  <si>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</si>
  <si>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</si>
  <si>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</si>
  <si>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</si>
  <si>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</si>
  <si>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</si>
  <si>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</si>
  <si>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</si>
  <si>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</si>
  <si>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</si>
  <si>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</si>
  <si>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</si>
  <si>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</si>
  <si>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</si>
  <si>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</si>
  <si>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</si>
  <si>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</si>
  <si>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</si>
  <si>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</si>
  <si>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</si>
  <si>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</si>
  <si>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</si>
  <si>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</si>
  <si>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</si>
  <si>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</si>
  <si>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</si>
  <si>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</si>
  <si>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</si>
  <si>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</si>
  <si>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</si>
  <si>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</si>
  <si>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</si>
  <si>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</si>
  <si>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</si>
  <si>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</si>
  <si>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</si>
  <si>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</si>
  <si>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</si>
  <si>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</si>
  <si>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</si>
  <si>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</si>
  <si>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</si>
  <si>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</si>
  <si>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</si>
  <si>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</si>
  <si>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</si>
  <si>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</si>
  <si>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</si>
  <si>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</si>
  <si>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</si>
  <si>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</si>
  <si>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</si>
  <si>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</si>
  <si>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</si>
  <si>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</si>
  <si>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</si>
  <si>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</si>
  <si>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</si>
  <si>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</si>
  <si>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</si>
  <si>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</si>
  <si>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</si>
  <si>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</si>
  <si>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</si>
  <si>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</si>
  <si>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</si>
  <si>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</si>
  <si>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</si>
  <si>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</si>
  <si>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</si>
  <si>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</si>
  <si>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</si>
  <si>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</si>
  <si>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</si>
  <si>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</si>
  <si>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</si>
  <si>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</si>
  <si>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</si>
  <si>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</si>
  <si>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</si>
  <si>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</si>
  <si>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</si>
  <si>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</si>
  <si>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</si>
  <si>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</si>
  <si>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</si>
  <si>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</si>
  <si>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</si>
  <si>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</si>
  <si>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</si>
  <si>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</si>
  <si>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</si>
  <si>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</si>
  <si>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</si>
  <si>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</si>
  <si>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</si>
  <si>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</si>
  <si>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</si>
  <si>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</si>
  <si>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</si>
  <si>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</si>
  <si>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</si>
  <si>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</si>
  <si>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</si>
  <si>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</si>
  <si>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</si>
  <si>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</si>
  <si>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</si>
  <si>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</si>
  <si>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</si>
  <si>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</si>
  <si>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</si>
  <si>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</si>
  <si>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</si>
  <si>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</si>
  <si>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</si>
  <si>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</si>
  <si>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</si>
  <si>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</si>
  <si>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</si>
  <si>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</si>
  <si>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</si>
  <si>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</si>
  <si>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</si>
  <si>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</si>
  <si>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</si>
  <si>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</si>
  <si>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</si>
  <si>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</si>
  <si>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</si>
  <si>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</si>
  <si>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</si>
  <si>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</si>
  <si>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</si>
  <si>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</si>
  <si>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</si>
  <si>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</si>
  <si>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</si>
  <si>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</si>
  <si>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</si>
  <si>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</si>
  <si>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</si>
  <si>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</si>
  <si>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</si>
  <si>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</si>
  <si>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</si>
  <si>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</si>
  <si>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</si>
  <si>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</si>
  <si>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</si>
  <si>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</si>
  <si>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</si>
  <si>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</si>
  <si>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</si>
  <si>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</si>
  <si>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</si>
  <si>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</si>
  <si>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</si>
  <si>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</si>
  <si>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</si>
  <si>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</si>
  <si>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</si>
  <si>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</si>
  <si>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</si>
  <si>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</si>
  <si>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</si>
  <si>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</si>
  <si>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</si>
  <si>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</si>
  <si>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</si>
  <si>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</si>
  <si>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</si>
  <si>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</si>
  <si>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</si>
  <si>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</si>
  <si>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</si>
  <si>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</si>
  <si>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</si>
  <si>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</si>
  <si>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</si>
  <si>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</si>
  <si>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</si>
  <si>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</si>
  <si>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</si>
  <si>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</si>
  <si>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</si>
  <si>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</si>
  <si>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</si>
  <si>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</si>
  <si>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</si>
  <si>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</si>
  <si>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</si>
  <si>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</si>
  <si>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</si>
  <si>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</si>
  <si>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</si>
  <si>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</si>
  <si>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</si>
  <si>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</si>
  <si>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</si>
  <si>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</si>
  <si>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</si>
  <si>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</si>
  <si>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</si>
  <si>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</si>
  <si>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</si>
  <si>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</si>
  <si>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</si>
  <si>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</si>
  <si>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</si>
  <si>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</si>
  <si>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</si>
  <si>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</si>
  <si>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</si>
  <si>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</si>
  <si>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</si>
  <si>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</si>
  <si>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</si>
  <si>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</si>
  <si>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</si>
  <si>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</si>
  <si>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</si>
  <si>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</si>
  <si>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</si>
  <si>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</si>
  <si>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</si>
  <si>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</si>
  <si>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</si>
  <si>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</si>
  <si>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</si>
  <si>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</si>
  <si>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</si>
  <si>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</si>
  <si>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</si>
  <si>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</si>
  <si>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</si>
  <si>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</si>
  <si>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</si>
  <si>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</si>
  <si>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</si>
  <si>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</si>
  <si>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</si>
  <si>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</si>
  <si>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</si>
  <si>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</si>
  <si>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</si>
  <si>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</si>
  <si>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</si>
  <si>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</si>
  <si>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</si>
  <si>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</si>
  <si>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</si>
  <si>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</si>
  <si>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</si>
  <si>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</si>
  <si>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</si>
  <si>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</si>
  <si>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</si>
  <si>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</si>
  <si>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</si>
  <si>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</si>
  <si>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</si>
  <si>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</si>
  <si>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</si>
  <si>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</si>
  <si>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</si>
  <si>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</si>
  <si>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</si>
  <si>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</si>
  <si>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</si>
  <si>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</si>
  <si>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</si>
  <si>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</si>
  <si>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</si>
  <si>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</si>
  <si>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</si>
  <si>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</si>
  <si>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</si>
  <si>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</si>
  <si>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</si>
  <si>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</si>
  <si>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</si>
  <si>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</si>
  <si>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</si>
  <si>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</si>
  <si>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</si>
  <si>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</si>
  <si>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</si>
  <si>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</si>
  <si>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</si>
  <si>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</si>
  <si>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</si>
  <si>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</si>
  <si>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</si>
  <si>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</si>
  <si>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</si>
  <si>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</si>
  <si>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</si>
  <si>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</si>
  <si>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</si>
  <si>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</si>
  <si>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</si>
  <si>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</si>
  <si>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</si>
  <si>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</si>
  <si>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</si>
  <si>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</si>
  <si>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</si>
  <si>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</si>
  <si>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</si>
  <si>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</si>
  <si>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</si>
  <si>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</si>
  <si>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</si>
  <si>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</si>
  <si>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</si>
  <si>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</si>
  <si>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</si>
  <si>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</si>
  <si>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</si>
  <si>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</si>
  <si>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</si>
  <si>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</si>
  <si>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</si>
  <si>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</si>
  <si>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</si>
  <si>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</si>
  <si>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</si>
  <si>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</si>
  <si>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</si>
  <si>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</si>
  <si>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</si>
  <si>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</si>
  <si>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</si>
  <si>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</si>
  <si>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</si>
  <si>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</si>
  <si>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</si>
  <si>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</si>
  <si>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</si>
  <si>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</si>
  <si>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</si>
  <si>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</si>
  <si>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</si>
  <si>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</si>
  <si>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</si>
  <si>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</si>
  <si>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</si>
  <si>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</si>
  <si>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</si>
  <si>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</si>
  <si>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</si>
  <si>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</si>
  <si>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</si>
  <si>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</si>
  <si>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</si>
  <si>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</si>
  <si>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</si>
  <si>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</si>
  <si>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</si>
  <si>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</si>
  <si>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</si>
  <si>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</si>
  <si>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</si>
  <si>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</si>
  <si>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</si>
  <si>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</si>
  <si>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</si>
  <si>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</si>
  <si>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</si>
  <si>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</si>
  <si>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</si>
  <si>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</si>
  <si>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</si>
  <si>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</si>
  <si>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</si>
  <si>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</si>
  <si>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</si>
  <si>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</si>
  <si>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</si>
  <si>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</si>
  <si>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</si>
  <si>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</si>
  <si>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</si>
  <si>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</si>
  <si>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</si>
  <si>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</si>
  <si>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</si>
  <si>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</si>
  <si>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</si>
  <si>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</si>
  <si>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</si>
  <si>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</si>
  <si>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</si>
  <si>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</si>
  <si>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</si>
  <si>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</si>
  <si>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</si>
  <si>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</si>
  <si>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</si>
  <si>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</si>
  <si>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</si>
  <si>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</si>
  <si>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</si>
  <si>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</si>
  <si>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</si>
  <si>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</si>
  <si>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</si>
  <si>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</si>
  <si>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</si>
  <si>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</si>
  <si>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</si>
  <si>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</si>
  <si>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</si>
  <si>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</si>
  <si>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</si>
  <si>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</si>
  <si>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</si>
  <si>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</si>
  <si>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</si>
  <si>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</si>
  <si>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</si>
  <si>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</si>
  <si>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</si>
  <si>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</si>
  <si>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</si>
  <si>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</si>
  <si>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</si>
  <si>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</si>
  <si>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</si>
  <si>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</si>
  <si>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</si>
  <si>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</si>
  <si>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</si>
  <si>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</si>
  <si>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</si>
  <si>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</si>
  <si>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</si>
  <si>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</si>
  <si>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</si>
  <si>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</si>
  <si>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</si>
  <si>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</si>
  <si>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</si>
  <si>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</si>
  <si>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</si>
  <si>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</si>
  <si>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</si>
  <si>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</si>
  <si>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</si>
  <si>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</si>
  <si>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</si>
  <si>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</si>
  <si>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</si>
  <si>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</si>
  <si>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</si>
  <si>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</si>
  <si>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</si>
  <si>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</si>
  <si>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</si>
  <si>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</si>
  <si>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</si>
  <si>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</si>
  <si>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</si>
  <si>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</si>
  <si>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</si>
  <si>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</si>
  <si>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</si>
  <si>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</si>
  <si>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</si>
  <si>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</si>
  <si>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</si>
  <si>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</si>
  <si>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</si>
  <si>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</si>
  <si>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</si>
  <si>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</si>
  <si>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</si>
  <si>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</si>
  <si>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</si>
  <si>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</si>
  <si>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</si>
  <si>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</si>
  <si>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</si>
  <si>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</si>
  <si>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</si>
  <si>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</si>
  <si>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</si>
  <si>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</si>
  <si>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</si>
  <si>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</si>
  <si>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</si>
  <si>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</si>
  <si>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</si>
  <si>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</si>
  <si>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</si>
  <si>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</si>
  <si>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</si>
  <si>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</si>
  <si>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</si>
  <si>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</si>
  <si>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</si>
  <si>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</si>
  <si>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</si>
  <si>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</si>
  <si>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</si>
  <si>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</si>
  <si>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</si>
  <si>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</si>
  <si>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</si>
  <si>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</si>
  <si>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</si>
  <si>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</si>
  <si>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</si>
  <si>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</si>
  <si>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</si>
  <si>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</si>
  <si>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</si>
  <si>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</si>
  <si>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</si>
  <si>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</si>
  <si>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</si>
  <si>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</si>
  <si>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</si>
  <si>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</si>
  <si>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</si>
  <si>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</si>
  <si>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</si>
  <si>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</si>
  <si>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</si>
  <si>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</si>
  <si>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</si>
  <si>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</si>
  <si>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</si>
  <si>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</si>
  <si>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</si>
  <si>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</si>
  <si>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</si>
  <si>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</si>
  <si>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</si>
  <si>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</si>
  <si>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</si>
  <si>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</si>
  <si>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</si>
  <si>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</si>
  <si>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</si>
  <si>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</si>
  <si>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</si>
  <si>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</si>
  <si>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</si>
  <si>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</si>
  <si>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</si>
  <si>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</si>
  <si>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</si>
  <si>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</si>
  <si>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</si>
  <si>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</si>
  <si>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</si>
  <si>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</si>
  <si>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</si>
  <si>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</si>
  <si>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</si>
  <si>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</si>
  <si>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</si>
  <si>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</si>
  <si>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</si>
  <si>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</si>
  <si>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</si>
  <si>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</si>
  <si>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</si>
  <si>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</si>
  <si>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</si>
  <si>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</si>
  <si>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</si>
  <si>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</si>
  <si>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</si>
  <si>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</si>
  <si>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</si>
  <si>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</si>
  <si>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</si>
  <si>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</si>
  <si>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</si>
  <si>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</si>
  <si>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</si>
  <si>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</si>
  <si>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</si>
  <si>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</si>
  <si>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</si>
  <si>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</si>
  <si>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</si>
  <si>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</si>
  <si>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</si>
  <si>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</si>
  <si>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</si>
  <si>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</si>
  <si>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</si>
  <si>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</si>
  <si>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</si>
  <si>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</si>
  <si>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</si>
  <si>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</si>
  <si>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</si>
  <si>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</si>
  <si>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</si>
  <si>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</si>
  <si>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</si>
  <si>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</si>
  <si>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</si>
  <si>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</si>
  <si>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</si>
  <si>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</si>
  <si>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</si>
  <si>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</si>
  <si>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</si>
  <si>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</si>
  <si>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</si>
  <si>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</si>
  <si>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</si>
  <si>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</si>
  <si>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</si>
  <si>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</si>
  <si>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</si>
  <si>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</si>
  <si>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</si>
  <si>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</si>
  <si>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</si>
  <si>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</si>
  <si>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</si>
  <si>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</si>
  <si>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</si>
  <si>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</si>
  <si>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</si>
  <si>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</si>
  <si>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</si>
  <si>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</si>
  <si>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</si>
  <si>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</si>
  <si>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</si>
  <si>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</si>
  <si>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</si>
  <si>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</si>
  <si>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</si>
  <si>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</si>
  <si>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</si>
  <si>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</si>
  <si>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</si>
  <si>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</si>
  <si>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</si>
  <si>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</si>
  <si>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</si>
  <si>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</si>
  <si>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</si>
  <si>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</si>
  <si>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</si>
  <si>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</si>
  <si>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</si>
  <si>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</si>
  <si>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</si>
  <si>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</si>
  <si>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</si>
  <si>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</si>
  <si>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</si>
  <si>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</si>
  <si>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</si>
  <si>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</si>
  <si>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</si>
  <si>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</si>
  <si>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</si>
  <si>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</si>
  <si>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</si>
  <si>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</si>
  <si>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</si>
  <si>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</si>
  <si>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</si>
  <si>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</si>
  <si>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</si>
  <si>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</si>
  <si>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</si>
  <si>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</si>
  <si>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</si>
  <si>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</si>
  <si>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</si>
  <si>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</si>
  <si>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</si>
  <si>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</si>
  <si>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</si>
  <si>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</si>
  <si>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</si>
  <si>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</si>
  <si>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</si>
  <si>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</si>
  <si>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</si>
  <si>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</si>
  <si>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</si>
  <si>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</si>
  <si>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</si>
  <si>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</si>
  <si>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</si>
  <si>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</si>
  <si>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</si>
  <si>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</si>
  <si>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</si>
  <si>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</si>
  <si>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</si>
  <si>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</si>
  <si>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</si>
  <si>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</si>
  <si>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</si>
  <si>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</si>
  <si>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</si>
  <si>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</si>
  <si>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</si>
  <si>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</si>
  <si>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</si>
  <si>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</si>
  <si>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</si>
  <si>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</si>
  <si>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</si>
  <si>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</si>
  <si>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</si>
  <si>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</si>
  <si>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</si>
  <si>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</si>
  <si>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</si>
  <si>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</si>
  <si>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</si>
  <si>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</si>
  <si>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</si>
  <si>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</si>
  <si>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</si>
  <si>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</si>
  <si>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</si>
  <si>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</si>
  <si>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</si>
  <si>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</si>
  <si>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</si>
  <si>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</si>
  <si>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</si>
  <si>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</si>
  <si>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</si>
  <si>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</si>
  <si>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</si>
  <si>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</si>
  <si>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</si>
  <si>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</si>
  <si>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</si>
  <si>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</si>
  <si>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</si>
  <si>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</si>
  <si>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</si>
  <si>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</si>
  <si>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</si>
  <si>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</si>
  <si>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</si>
  <si>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</si>
  <si>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</si>
  <si>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</si>
  <si>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</si>
  <si>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</si>
  <si>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</si>
  <si>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</si>
  <si>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</si>
  <si>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</si>
  <si>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</si>
  <si>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</si>
  <si>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</si>
  <si>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</si>
  <si>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</si>
  <si>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</si>
  <si>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</si>
  <si>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</si>
  <si>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</si>
  <si>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</si>
  <si>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</si>
  <si>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</si>
  <si>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</si>
  <si>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</si>
  <si>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</si>
  <si>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</si>
  <si>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</si>
  <si>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</si>
  <si>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</si>
  <si>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</si>
  <si>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</si>
  <si>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</si>
  <si>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</si>
  <si>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</si>
  <si>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</si>
  <si>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</si>
  <si>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</si>
  <si>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</si>
  <si>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</si>
  <si>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</si>
  <si>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</si>
  <si>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</si>
  <si>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</si>
  <si>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</si>
  <si>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</si>
  <si>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</si>
  <si>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</si>
  <si>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</si>
  <si>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</si>
  <si>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</si>
  <si>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</si>
  <si>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</si>
  <si>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</si>
  <si>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</si>
  <si>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</si>
  <si>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</si>
  <si>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</si>
  <si>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</si>
  <si>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</si>
  <si>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</si>
  <si>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</si>
  <si>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</si>
  <si>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</si>
  <si>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</si>
  <si>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</si>
  <si>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</si>
  <si>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</si>
  <si>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</si>
  <si>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</si>
  <si>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</si>
  <si>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</si>
  <si>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</si>
  <si>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</si>
  <si>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</si>
  <si>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</si>
  <si>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</si>
  <si>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</si>
  <si>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</si>
  <si>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</si>
  <si>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</si>
  <si>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</si>
  <si>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</si>
  <si>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</si>
  <si>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</si>
  <si>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</si>
  <si>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</si>
  <si>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</si>
  <si>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</si>
  <si>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</si>
  <si>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</si>
  <si>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</si>
  <si>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</si>
  <si>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</si>
  <si>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</si>
  <si>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</si>
  <si>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</si>
  <si>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</si>
  <si>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</si>
  <si>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</si>
  <si>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</si>
  <si>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</si>
  <si>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</si>
  <si>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</si>
  <si>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</si>
  <si>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</si>
  <si>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</si>
  <si>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</si>
  <si>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</si>
  <si>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</si>
  <si>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</si>
  <si>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</si>
  <si>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</si>
  <si>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</si>
  <si>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</si>
  <si>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</si>
  <si>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</si>
  <si>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</si>
  <si>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</si>
  <si>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</si>
  <si>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</si>
  <si>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</si>
  <si>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</si>
  <si>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</si>
  <si>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</si>
  <si>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</si>
  <si>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</si>
  <si>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</si>
  <si>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</si>
  <si>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</si>
  <si>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</si>
  <si>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</si>
  <si>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</si>
  <si>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</si>
  <si>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</si>
  <si>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</si>
  <si>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</si>
  <si>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</si>
  <si>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</si>
  <si>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</si>
  <si>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</si>
  <si>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</si>
  <si>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</si>
  <si>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</si>
  <si>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</si>
  <si>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</si>
  <si>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</si>
  <si>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</si>
  <si>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</si>
  <si>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</si>
  <si>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</si>
  <si>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</si>
  <si>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</si>
  <si>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</si>
  <si>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</si>
  <si>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</si>
  <si>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</si>
  <si>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</si>
  <si>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</si>
  <si>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</si>
  <si>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</si>
  <si>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</si>
  <si>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</si>
  <si>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</si>
  <si>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</si>
  <si>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</si>
  <si>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</si>
  <si>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</si>
  <si>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</si>
  <si>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</si>
  <si>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</si>
  <si>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</si>
  <si>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</si>
  <si>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</si>
  <si>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</si>
  <si>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</si>
  <si>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</si>
  <si>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</si>
  <si>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</si>
  <si>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</si>
  <si>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</si>
  <si>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</si>
  <si>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</si>
  <si>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</si>
  <si>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</si>
  <si>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</si>
  <si>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</si>
  <si>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</si>
  <si>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</si>
  <si>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</si>
  <si>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</si>
  <si>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</si>
  <si>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</si>
  <si>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</si>
  <si>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</si>
  <si>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</si>
  <si>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</si>
  <si>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</si>
  <si>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</si>
  <si>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</si>
  <si>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</si>
  <si>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</si>
  <si>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</si>
  <si>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</si>
  <si>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</si>
  <si>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</si>
  <si>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</si>
  <si>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</si>
  <si>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</si>
  <si>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</si>
  <si>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</si>
  <si>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</si>
  <si>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</si>
  <si>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</si>
  <si>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</si>
  <si>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</si>
  <si>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</si>
  <si>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</si>
  <si>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</si>
  <si>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</si>
  <si>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</si>
  <si>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</si>
  <si>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</si>
  <si>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</si>
  <si>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</si>
  <si>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</si>
  <si>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</si>
  <si>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</si>
  <si>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</si>
  <si>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</si>
  <si>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</si>
  <si>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</si>
  <si>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</si>
  <si>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</si>
  <si>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</si>
  <si>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</si>
  <si>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</si>
  <si>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</si>
  <si>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</si>
  <si>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</si>
  <si>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</si>
  <si>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</si>
  <si>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</si>
  <si>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</si>
  <si>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</si>
  <si>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</si>
  <si>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</si>
  <si>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</si>
  <si>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</si>
  <si>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</si>
  <si>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</si>
  <si>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</si>
  <si>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</si>
  <si>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</si>
  <si>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</si>
  <si>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</si>
  <si>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</si>
  <si>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</si>
  <si>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</si>
  <si>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</si>
  <si>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</si>
  <si>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</si>
  <si>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</si>
  <si>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</si>
  <si>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</si>
  <si>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</si>
  <si>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</si>
  <si>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</si>
  <si>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</si>
  <si>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</si>
  <si>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</si>
  <si>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</si>
  <si>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</si>
  <si>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</si>
  <si>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</si>
  <si>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</si>
  <si>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</si>
  <si>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</si>
  <si>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</si>
  <si>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</si>
  <si>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</si>
  <si>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</si>
  <si>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</si>
  <si>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</si>
  <si>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</si>
  <si>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</si>
  <si>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</si>
  <si>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</si>
  <si>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</si>
  <si>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</si>
  <si>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</si>
  <si>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</si>
  <si>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</si>
  <si>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</si>
  <si>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</si>
  <si>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</si>
  <si>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</si>
  <si>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</si>
  <si>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</si>
  <si>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</si>
  <si>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</si>
  <si>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</si>
  <si>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</si>
  <si>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</si>
  <si>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</si>
  <si>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</si>
  <si>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</si>
  <si>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</si>
  <si>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</si>
  <si>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</si>
  <si>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</si>
  <si>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</si>
  <si>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</si>
  <si>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</si>
  <si>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</si>
  <si>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</si>
  <si>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</si>
  <si>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</si>
  <si>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</si>
  <si>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</si>
  <si>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</si>
  <si>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</si>
  <si>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</si>
  <si>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</si>
  <si>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</si>
  <si>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</si>
  <si>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</si>
  <si>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</si>
  <si>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</si>
  <si>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</si>
  <si>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</si>
  <si>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</si>
  <si>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</si>
  <si>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</si>
  <si>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</si>
  <si>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</si>
  <si>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</si>
  <si>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</si>
  <si>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</si>
  <si>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</si>
  <si>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</si>
  <si>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</si>
  <si>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</si>
  <si>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</si>
  <si>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</si>
  <si>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</si>
  <si>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</si>
  <si>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</si>
  <si>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</si>
  <si>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</si>
  <si>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</si>
  <si>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</si>
  <si>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</si>
  <si>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</si>
  <si>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</si>
  <si>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</si>
  <si>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</si>
  <si>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</si>
  <si>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</si>
  <si>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</si>
  <si>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</si>
  <si>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</si>
  <si>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</si>
  <si>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</si>
  <si>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</si>
  <si>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</si>
  <si>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</si>
  <si>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</si>
  <si>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</si>
  <si>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</si>
  <si>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</si>
  <si>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</si>
  <si>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</si>
  <si>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</si>
  <si>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</si>
  <si>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</si>
  <si>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</si>
  <si>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</si>
  <si>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</si>
  <si>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</si>
  <si>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</si>
  <si>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</si>
  <si>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</si>
  <si>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</si>
  <si>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</si>
  <si>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</si>
  <si>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</si>
  <si>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</si>
  <si>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</si>
  <si>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</si>
  <si>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</si>
  <si>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</si>
  <si>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</si>
  <si>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</si>
  <si>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</si>
  <si>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</si>
  <si>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</si>
  <si>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</si>
  <si>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</si>
  <si>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</si>
  <si>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</si>
  <si>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</si>
  <si>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</si>
  <si>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</si>
  <si>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</si>
  <si>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</si>
  <si>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</si>
  <si>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</si>
  <si>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</si>
  <si>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</si>
  <si>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</si>
  <si>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</si>
  <si>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</si>
  <si>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</si>
  <si>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</si>
  <si>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</si>
  <si>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</si>
  <si>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</si>
  <si>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</si>
  <si>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</si>
  <si>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</si>
  <si>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</si>
  <si>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</si>
  <si>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</si>
  <si>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</si>
  <si>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</si>
  <si>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</si>
  <si>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</si>
  <si>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</si>
  <si>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</si>
  <si>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</si>
  <si>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</si>
  <si>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</si>
  <si>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</si>
  <si>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</si>
  <si>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</si>
  <si>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</si>
  <si>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</si>
  <si>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</si>
  <si>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</si>
  <si>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</si>
  <si>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</si>
  <si>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</si>
  <si>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</si>
  <si>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</si>
  <si>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</si>
  <si>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</si>
  <si>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</si>
  <si>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</si>
  <si>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</si>
  <si>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</si>
  <si>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</si>
  <si>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</si>
  <si>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</si>
  <si>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</si>
  <si>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</si>
  <si>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</si>
  <si>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</si>
  <si>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</si>
  <si>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</si>
  <si>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</si>
  <si>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</si>
  <si>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</si>
  <si>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</si>
  <si>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</si>
  <si>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</si>
  <si>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</si>
  <si>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</si>
  <si>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</si>
  <si>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</si>
  <si>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</si>
  <si>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</si>
  <si>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</si>
  <si>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</si>
  <si>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</si>
  <si>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</si>
  <si>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</si>
  <si>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</si>
  <si>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</si>
  <si>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</si>
  <si>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</si>
  <si>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</si>
  <si>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</si>
  <si>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</si>
  <si>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</si>
  <si>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</si>
  <si>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</si>
  <si>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</si>
  <si>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</si>
  <si>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</si>
  <si>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</si>
  <si>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</si>
  <si>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</si>
  <si>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</si>
  <si>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</si>
  <si>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</si>
  <si>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</si>
  <si>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</si>
  <si>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</si>
  <si>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</si>
  <si>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</si>
  <si>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</si>
  <si>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</si>
  <si>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</si>
  <si>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</si>
  <si>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</si>
  <si>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</si>
  <si>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</si>
  <si>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</si>
  <si>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</si>
  <si>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</si>
  <si>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</si>
  <si>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</si>
  <si>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</si>
  <si>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</si>
  <si>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</si>
  <si>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</si>
  <si>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</si>
  <si>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</si>
  <si>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</si>
  <si>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</si>
  <si>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</si>
  <si>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</si>
  <si>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</si>
  <si>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</si>
  <si>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</si>
  <si>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</si>
  <si>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</si>
  <si>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</si>
  <si>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</si>
  <si>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</si>
  <si>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</si>
  <si>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</si>
  <si>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</si>
  <si>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</si>
  <si>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</si>
  <si>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</si>
  <si>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</si>
  <si>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</si>
  <si>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</si>
  <si>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</si>
  <si>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</si>
  <si>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</si>
  <si>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</si>
  <si>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</si>
  <si>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</si>
  <si>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</si>
  <si>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</si>
  <si>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</si>
  <si>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</si>
  <si>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</si>
  <si>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</si>
  <si>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</si>
  <si>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</si>
  <si>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</si>
  <si>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</si>
  <si>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</si>
  <si>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</si>
  <si>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</si>
  <si>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</si>
  <si>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</si>
  <si>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</si>
  <si>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</si>
  <si>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</si>
  <si>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</si>
  <si>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</si>
  <si>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</si>
  <si>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</si>
  <si>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</si>
  <si>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</si>
  <si>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</si>
  <si>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</si>
  <si>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</si>
  <si>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</si>
  <si>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</si>
  <si>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</si>
  <si>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</si>
  <si>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</si>
  <si>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</si>
  <si>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</si>
  <si>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</si>
  <si>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</si>
  <si>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</si>
  <si>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</si>
  <si>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</si>
  <si>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</si>
  <si>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</si>
  <si>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</si>
  <si>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</si>
  <si>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</si>
  <si>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</si>
  <si>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</si>
  <si>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</si>
  <si>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</si>
  <si>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</si>
  <si>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</si>
  <si>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</si>
  <si>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</si>
  <si>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</si>
  <si>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</si>
  <si>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</si>
  <si>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</si>
  <si>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</si>
  <si>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</si>
  <si>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</si>
  <si>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</si>
  <si>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</si>
  <si>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</si>
  <si>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</si>
  <si>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</si>
  <si>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</si>
  <si>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</si>
  <si>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</si>
  <si>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</si>
  <si>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</si>
  <si>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</si>
  <si>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</si>
  <si>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</si>
  <si>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</si>
  <si>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</si>
  <si>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</si>
  <si>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</si>
  <si>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</si>
  <si>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</si>
  <si>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</si>
  <si>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</si>
  <si>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</si>
  <si>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</si>
  <si>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</si>
  <si>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</si>
  <si>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</si>
  <si>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</si>
  <si>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</si>
  <si>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</si>
  <si>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</si>
  <si>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</si>
  <si>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</si>
  <si>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</si>
  <si>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</si>
  <si>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</si>
  <si>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</si>
  <si>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</si>
  <si>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</si>
  <si>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</si>
  <si>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</si>
  <si>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</si>
  <si>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</si>
  <si>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</si>
  <si>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</si>
  <si>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</si>
  <si>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</si>
  <si>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</si>
  <si>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</si>
  <si>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</si>
  <si>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</si>
  <si>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</si>
  <si>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</si>
  <si>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</si>
  <si>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</si>
  <si>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</si>
  <si>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</si>
  <si>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</si>
  <si>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</si>
  <si>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</si>
  <si>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</si>
  <si>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</si>
  <si>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</si>
  <si>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</si>
  <si>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</si>
  <si>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</si>
  <si>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</si>
  <si>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</si>
  <si>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</si>
  <si>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</si>
  <si>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</si>
  <si>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</si>
  <si>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</si>
  <si>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</si>
  <si>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</si>
  <si>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</si>
  <si>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</si>
  <si>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</si>
  <si>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</si>
  <si>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</si>
  <si>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</si>
  <si>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</si>
  <si>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</si>
  <si>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</si>
  <si>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</si>
  <si>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</si>
  <si>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</si>
  <si>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</si>
  <si>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</si>
  <si>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</si>
  <si>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</si>
  <si>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</si>
  <si>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</si>
  <si>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</si>
  <si>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</si>
  <si>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</si>
  <si>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</si>
  <si>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</si>
  <si>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</si>
  <si>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</si>
  <si>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</si>
  <si>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</si>
  <si>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</si>
  <si>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</si>
  <si>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</si>
  <si>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</si>
  <si>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</si>
  <si>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</si>
  <si>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</si>
  <si>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</si>
  <si>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</si>
  <si>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</si>
  <si>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</si>
  <si>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</si>
  <si>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</si>
  <si>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</si>
  <si>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</si>
  <si>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</si>
  <si>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</si>
  <si>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</si>
  <si>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</si>
  <si>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</si>
  <si>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</si>
  <si>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</si>
  <si>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</si>
  <si>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</si>
  <si>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</si>
  <si>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</si>
  <si>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</si>
  <si>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</si>
  <si>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</si>
  <si>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</si>
  <si>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</si>
  <si>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</si>
  <si>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</si>
  <si>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</si>
  <si>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</si>
  <si>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</si>
  <si>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</si>
  <si>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</si>
  <si>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</si>
  <si>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</si>
  <si>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</si>
  <si>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</si>
  <si>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</si>
  <si>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</si>
  <si>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</si>
  <si>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</si>
  <si>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</si>
  <si>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</si>
  <si>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</si>
  <si>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</si>
  <si>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</si>
  <si>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</si>
  <si>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</si>
  <si>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</si>
  <si>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</si>
  <si>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</si>
  <si>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</si>
  <si>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</si>
  <si>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</si>
  <si>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</si>
  <si>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</si>
  <si>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</si>
  <si>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</si>
  <si>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</si>
  <si>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</si>
  <si>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</si>
  <si>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</si>
  <si>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</si>
  <si>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</si>
  <si>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</si>
  <si>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</si>
  <si>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</si>
  <si>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</si>
  <si>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</si>
  <si>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</si>
  <si>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</si>
  <si>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</si>
  <si>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</si>
  <si>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</si>
  <si>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</si>
  <si>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</si>
  <si>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</si>
  <si>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</si>
  <si>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</si>
  <si>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</si>
  <si>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</si>
  <si>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</si>
  <si>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</si>
  <si>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</si>
  <si>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</si>
  <si>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</si>
  <si>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</si>
  <si>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</si>
  <si>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</si>
  <si>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</si>
  <si>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</si>
  <si>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</si>
  <si>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</si>
  <si>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</si>
  <si>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</si>
  <si>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</si>
  <si>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</si>
  <si>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</si>
  <si>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</si>
  <si>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</si>
  <si>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</si>
  <si>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</si>
  <si>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</si>
  <si>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</si>
  <si>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</si>
  <si>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</si>
  <si>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</si>
  <si>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</si>
  <si>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</si>
  <si>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</si>
  <si>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</si>
  <si>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</si>
  <si>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</si>
  <si>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</si>
  <si>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</si>
  <si>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</si>
  <si>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</si>
  <si>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</si>
  <si>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</si>
  <si>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</si>
  <si>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</si>
  <si>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</si>
  <si>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</si>
  <si>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</si>
  <si>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</si>
  <si>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</si>
  <si>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</si>
  <si>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</si>
  <si>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</si>
  <si>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</si>
  <si>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</si>
  <si>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</si>
  <si>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</si>
  <si>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</si>
  <si>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</si>
  <si>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</si>
  <si>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</si>
  <si>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</si>
  <si>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</si>
  <si>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</si>
  <si>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</si>
  <si>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</si>
  <si>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</si>
  <si>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</si>
  <si>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</si>
  <si>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</si>
  <si>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</si>
  <si>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</si>
  <si>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</si>
  <si>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</si>
  <si>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</si>
  <si>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</si>
  <si>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</si>
  <si>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</si>
  <si>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</si>
  <si>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</si>
  <si>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</si>
  <si>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</si>
  <si>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</si>
  <si>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</si>
  <si>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</si>
  <si>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</si>
  <si>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</si>
  <si>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</si>
  <si>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</si>
  <si>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</si>
  <si>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</si>
  <si>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</si>
  <si>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</si>
  <si>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</si>
  <si>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</si>
  <si>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</si>
  <si>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</si>
  <si>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</si>
  <si>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</si>
  <si>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</si>
  <si>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</si>
  <si>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</si>
  <si>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</si>
  <si>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</si>
  <si>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</si>
  <si>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</si>
  <si>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</si>
  <si>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</si>
  <si>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</si>
  <si>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</si>
  <si>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</si>
  <si>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</si>
  <si>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</si>
  <si>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</si>
  <si>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</si>
  <si>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</si>
  <si>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</si>
  <si>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</si>
  <si>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</si>
  <si>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</si>
  <si>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</si>
  <si>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</si>
  <si>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</si>
  <si>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</si>
  <si>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</si>
  <si>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</si>
  <si>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</si>
  <si>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</si>
  <si>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</si>
  <si>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</si>
  <si>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</si>
  <si>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</si>
  <si>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</si>
  <si>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</si>
  <si>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</si>
  <si>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</si>
  <si>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</si>
  <si>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</si>
  <si>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</si>
  <si>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</si>
  <si>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</si>
  <si>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</si>
  <si>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</si>
  <si>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</si>
  <si>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</si>
  <si>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</si>
  <si>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</si>
  <si>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</si>
  <si>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</si>
  <si>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</si>
  <si>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</si>
  <si>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</si>
  <si>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</si>
  <si>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</si>
  <si>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</si>
  <si>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</si>
  <si>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</si>
  <si>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</si>
  <si>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</si>
  <si>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</si>
  <si>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</si>
  <si>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</si>
  <si>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</si>
  <si>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</si>
  <si>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</si>
  <si>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</si>
  <si>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</si>
  <si>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</si>
  <si>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</si>
  <si>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</si>
  <si>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</si>
  <si>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</si>
  <si>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</si>
  <si>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</si>
  <si>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</si>
  <si>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</si>
  <si>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</si>
  <si>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</si>
  <si>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</si>
  <si>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</si>
  <si>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</si>
  <si>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</si>
  <si>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</si>
  <si>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</si>
  <si>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</si>
  <si>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</si>
  <si>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</si>
  <si>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</si>
  <si>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</si>
  <si>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</si>
  <si>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</si>
  <si>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</si>
  <si>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</si>
  <si>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</si>
  <si>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</si>
  <si>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</si>
  <si>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</si>
  <si>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</si>
  <si>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</si>
  <si>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</si>
  <si>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</si>
  <si>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</si>
  <si>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</si>
  <si>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</si>
  <si>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</si>
  <si>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</si>
  <si>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</si>
  <si>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</si>
  <si>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</si>
  <si>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</si>
  <si>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</si>
  <si>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</si>
  <si>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</si>
  <si>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</si>
  <si>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</si>
  <si>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</si>
  <si>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</si>
  <si>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</si>
  <si>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</si>
  <si>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</si>
  <si>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</si>
  <si>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</si>
  <si>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</si>
  <si>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</si>
  <si>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</si>
  <si>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</si>
  <si>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</si>
  <si>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</si>
  <si>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</si>
  <si>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</si>
  <si>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</si>
  <si>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</si>
  <si>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</si>
  <si>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</si>
  <si>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</si>
  <si>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</si>
  <si>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</si>
  <si>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</si>
  <si>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</si>
  <si>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</si>
  <si>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</si>
  <si>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</si>
  <si>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</si>
  <si>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</si>
  <si>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</si>
  <si>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</si>
  <si>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</si>
  <si>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</si>
  <si>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</si>
  <si>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</si>
  <si>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</si>
  <si>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</si>
  <si>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</si>
  <si>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</si>
  <si>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</si>
  <si>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</si>
  <si>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</si>
  <si>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</si>
  <si>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</si>
  <si>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</si>
  <si>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</si>
  <si>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</si>
  <si>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</si>
  <si>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</si>
  <si>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</si>
  <si>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</si>
  <si>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</si>
  <si>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</si>
  <si>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</si>
  <si>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</si>
  <si>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</si>
  <si>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</si>
  <si>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</si>
  <si>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</si>
  <si>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</si>
  <si>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</si>
  <si>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</si>
  <si>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</si>
  <si>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</si>
  <si>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</si>
  <si>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</si>
  <si>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</si>
  <si>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</si>
  <si>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</si>
  <si>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</si>
  <si>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</si>
  <si>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</si>
  <si>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</si>
  <si>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</si>
  <si>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</si>
  <si>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</si>
  <si>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</si>
  <si>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</si>
  <si>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</si>
  <si>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</si>
  <si>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</si>
  <si>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</si>
  <si>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</si>
  <si>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</si>
  <si>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</si>
  <si>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</si>
  <si>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</si>
  <si>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</si>
  <si>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</si>
  <si>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</si>
  <si>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</si>
  <si>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</si>
  <si>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</si>
  <si>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</si>
  <si>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</si>
  <si>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</si>
  <si>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</si>
  <si>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</si>
  <si>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</si>
  <si>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</si>
  <si>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</si>
  <si>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</si>
  <si>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</si>
  <si>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</si>
  <si>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</si>
  <si>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</si>
  <si>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</si>
  <si>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</si>
  <si>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</si>
  <si>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</si>
  <si>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</si>
  <si>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</si>
  <si>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</si>
  <si>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</si>
  <si>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</si>
  <si>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</si>
  <si>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</si>
  <si>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</si>
  <si>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</si>
  <si>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</si>
  <si>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</si>
  <si>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</si>
  <si>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</si>
  <si>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</si>
  <si>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</si>
  <si>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</si>
  <si>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</si>
  <si>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</si>
  <si>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</si>
  <si>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</si>
  <si>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</si>
  <si>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</si>
  <si>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</si>
  <si>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</si>
  <si>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</si>
  <si>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</si>
  <si>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</si>
  <si>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</si>
  <si>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</si>
  <si>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</si>
  <si>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</si>
  <si>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</si>
  <si>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</si>
  <si>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</si>
  <si>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</si>
  <si>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</si>
  <si>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</si>
  <si>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</si>
  <si>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</si>
  <si>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</si>
  <si>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</si>
  <si>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</si>
  <si>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</si>
  <si>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</si>
  <si>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</si>
  <si>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</si>
  <si>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</si>
  <si>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</si>
  <si>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</si>
  <si>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</si>
  <si>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</si>
  <si>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</si>
  <si>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</si>
  <si>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</si>
  <si>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</si>
  <si>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</si>
  <si>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</si>
  <si>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</si>
  <si>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</si>
  <si>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</si>
  <si>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</si>
  <si>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</si>
  <si>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</si>
  <si>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</si>
  <si>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</si>
  <si>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</si>
  <si>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</si>
  <si>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</si>
  <si>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</si>
  <si>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</si>
  <si>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</si>
  <si>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</si>
  <si>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</si>
  <si>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</si>
  <si>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</si>
  <si>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</si>
  <si>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</si>
  <si>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</si>
  <si>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</si>
  <si>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</si>
  <si>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</si>
  <si>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</si>
  <si>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</si>
  <si>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</si>
  <si>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</si>
  <si>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</si>
  <si>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</si>
  <si>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</si>
  <si>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</si>
  <si>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</si>
  <si>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</si>
  <si>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</si>
  <si>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</si>
  <si>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</si>
  <si>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</si>
  <si>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</si>
  <si>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</si>
  <si>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</si>
  <si>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</si>
  <si>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</si>
  <si>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</si>
  <si>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</si>
  <si>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</si>
  <si>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</si>
  <si>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</si>
  <si>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</si>
  <si>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</si>
  <si>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</si>
  <si>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</si>
  <si>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</si>
  <si>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</si>
  <si>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</si>
  <si>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</si>
  <si>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</si>
  <si>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</si>
  <si>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</si>
  <si>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</si>
  <si>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</si>
  <si>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</si>
  <si>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</si>
  <si>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</si>
  <si>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</si>
  <si>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</si>
  <si>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</si>
  <si>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</si>
  <si>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</si>
  <si>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</si>
  <si>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</si>
  <si>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</si>
  <si>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</si>
  <si>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</si>
  <si>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</si>
  <si>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</si>
  <si>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</si>
  <si>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</si>
  <si>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</si>
  <si>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</si>
  <si>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</si>
  <si>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</si>
  <si>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</si>
  <si>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</si>
  <si>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</si>
  <si>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</si>
  <si>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</si>
  <si>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</si>
  <si>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</si>
  <si>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</si>
  <si>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</si>
  <si>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</si>
  <si>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</si>
  <si>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</si>
  <si>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</si>
  <si>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</si>
  <si>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</si>
  <si>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</si>
  <si>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</si>
  <si>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</si>
  <si>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</si>
  <si>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</si>
  <si>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</si>
  <si>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</si>
  <si>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</si>
  <si>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</si>
  <si>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</si>
  <si>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</si>
  <si>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</si>
  <si>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</si>
  <si>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</si>
  <si>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</si>
  <si>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</si>
  <si>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</si>
  <si>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</si>
  <si>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</si>
  <si>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</si>
  <si>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</si>
  <si>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</si>
  <si>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</si>
  <si>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</si>
  <si>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</si>
  <si>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</si>
  <si>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</si>
  <si>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</si>
  <si>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</si>
  <si>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</si>
  <si>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</si>
  <si>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</si>
  <si>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</si>
  <si>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</si>
  <si>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</si>
  <si>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</si>
  <si>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</si>
  <si>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</si>
  <si>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</si>
  <si>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</si>
  <si>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</si>
  <si>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</si>
  <si>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</si>
  <si>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</si>
  <si>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</si>
  <si>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</si>
  <si>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</si>
  <si>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</si>
  <si>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</si>
  <si>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</si>
  <si>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</si>
  <si>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</si>
  <si>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</si>
  <si>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</si>
  <si>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</si>
  <si>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</si>
  <si>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</si>
  <si>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</si>
  <si>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</si>
  <si>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</si>
  <si>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</si>
  <si>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</si>
  <si>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</si>
  <si>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</si>
  <si>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</si>
  <si>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</si>
  <si>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</si>
  <si>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</si>
  <si>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</si>
  <si>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</si>
  <si>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</si>
  <si>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</si>
  <si>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</si>
  <si>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</si>
  <si>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</si>
  <si>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</si>
  <si>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</si>
  <si>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</si>
  <si>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</si>
  <si>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</si>
  <si>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</si>
  <si>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</si>
  <si>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</si>
  <si>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</si>
  <si>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</si>
  <si>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</si>
  <si>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</si>
  <si>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</si>
  <si>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</si>
  <si>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</si>
  <si>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</si>
  <si>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</si>
  <si>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</si>
  <si>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</si>
  <si>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</si>
  <si>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</si>
  <si>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</si>
  <si>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</si>
  <si>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</si>
  <si>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</si>
  <si>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</si>
  <si>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</si>
  <si>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</si>
  <si>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</si>
  <si>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</si>
  <si>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</si>
  <si>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</si>
  <si>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</si>
  <si>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</si>
  <si>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</si>
  <si>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</si>
  <si>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</si>
  <si>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</si>
  <si>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</si>
  <si>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</si>
  <si>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</si>
  <si>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</si>
  <si>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</si>
  <si>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</si>
  <si>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</si>
  <si>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</si>
  <si>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</si>
  <si>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</si>
  <si>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</si>
  <si>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</si>
  <si>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</si>
  <si>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</si>
  <si>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</si>
  <si>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</si>
  <si>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</si>
  <si>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</si>
  <si>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</si>
  <si>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</si>
  <si>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</si>
  <si>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</si>
  <si>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</si>
  <si>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</si>
  <si>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</si>
  <si>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</si>
  <si>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</si>
  <si>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</si>
  <si>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</si>
  <si>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</si>
  <si>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</si>
  <si>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</si>
  <si>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</si>
  <si>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</si>
  <si>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</si>
  <si>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</si>
  <si>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</si>
  <si>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</si>
  <si>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</si>
  <si>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</si>
  <si>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</si>
  <si>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</si>
  <si>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</si>
  <si>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</si>
  <si>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</si>
  <si>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</si>
  <si>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</si>
  <si>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</si>
  <si>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</si>
  <si>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</si>
  <si>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</si>
  <si>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</si>
  <si>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</si>
  <si>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</si>
  <si>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</si>
  <si>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</si>
  <si>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</si>
  <si>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</si>
  <si>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</si>
  <si>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</si>
  <si>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</si>
  <si>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</si>
  <si>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</si>
  <si>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</si>
  <si>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</si>
  <si>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</si>
  <si>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</si>
  <si>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</si>
  <si>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</si>
  <si>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</si>
  <si>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</si>
  <si>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</si>
  <si>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</si>
  <si>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</si>
  <si>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</si>
  <si>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</si>
  <si>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</si>
  <si>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</si>
  <si>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</si>
  <si>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</si>
  <si>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</si>
  <si>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</si>
  <si>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</si>
  <si>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</si>
  <si>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</si>
  <si>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</si>
  <si>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</si>
  <si>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</si>
  <si>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</si>
  <si>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</si>
  <si>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</si>
  <si>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</si>
  <si>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</si>
  <si>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</si>
  <si>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</si>
  <si>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</si>
  <si>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</si>
  <si>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</si>
  <si>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</si>
  <si>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</si>
  <si>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</si>
  <si>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</si>
  <si>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</si>
  <si>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</si>
  <si>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</si>
  <si>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</si>
  <si>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</si>
  <si>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</si>
  <si>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</si>
  <si>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</si>
  <si>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</si>
  <si>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</si>
  <si>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</si>
  <si>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</si>
  <si>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</si>
  <si>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</si>
  <si>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</si>
  <si>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</si>
  <si>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</si>
  <si>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</si>
  <si>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</si>
  <si>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</si>
  <si>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</si>
  <si>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</si>
  <si>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</si>
  <si>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</si>
  <si>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</si>
  <si>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</si>
  <si>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</si>
  <si>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</si>
  <si>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</si>
  <si>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</si>
  <si>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</si>
  <si>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</si>
  <si>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</si>
  <si>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</si>
  <si>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</si>
  <si>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</si>
  <si>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</si>
  <si>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</si>
  <si>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</si>
  <si>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</si>
  <si>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</si>
  <si>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</si>
  <si>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</si>
  <si>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</si>
  <si>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</si>
  <si>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</si>
  <si>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</si>
  <si>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</si>
  <si>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</si>
  <si>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</si>
  <si>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</si>
  <si>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</si>
  <si>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</si>
  <si>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</si>
  <si>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</si>
  <si>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</si>
  <si>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</si>
  <si>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</si>
  <si>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</si>
  <si>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</si>
  <si>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</si>
  <si>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</si>
  <si>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</si>
  <si>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</si>
  <si>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</si>
  <si>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</si>
  <si>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</si>
  <si>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</si>
  <si>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</si>
  <si>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</si>
  <si>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</si>
  <si>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</si>
  <si>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</si>
  <si>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</si>
  <si>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</si>
  <si>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</si>
  <si>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</si>
  <si>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</si>
  <si>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</si>
  <si>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</si>
  <si>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</si>
  <si>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</si>
  <si>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</si>
  <si>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</si>
  <si>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</si>
  <si>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</si>
  <si>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</si>
  <si>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</si>
  <si>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</si>
  <si>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</si>
  <si>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</si>
  <si>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</si>
  <si>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</si>
  <si>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</si>
  <si>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</si>
  <si>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</si>
  <si>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</si>
  <si>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</si>
  <si>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</si>
  <si>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</si>
  <si>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</si>
  <si>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</si>
  <si>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</si>
  <si>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</si>
  <si>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</si>
  <si>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</si>
  <si>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</si>
  <si>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</si>
  <si>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</si>
  <si>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</si>
  <si>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</si>
  <si>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</si>
  <si>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</si>
  <si>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</si>
  <si>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</si>
  <si>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</si>
  <si>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</si>
  <si>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</si>
  <si>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</si>
  <si>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</si>
  <si>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</si>
  <si>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</si>
  <si>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</si>
  <si>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</si>
  <si>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</si>
  <si>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</si>
  <si>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</si>
  <si>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</si>
  <si>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</si>
  <si>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</si>
  <si>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</si>
  <si>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</si>
  <si>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</si>
  <si>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</si>
  <si>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</si>
  <si>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</si>
  <si>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</si>
  <si>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</si>
  <si>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</si>
  <si>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</si>
  <si>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</si>
  <si>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</si>
  <si>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</si>
  <si>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</si>
  <si>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</si>
  <si>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</si>
  <si>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</si>
  <si>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</si>
  <si>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</si>
  <si>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</si>
  <si>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</si>
  <si>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</si>
  <si>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</si>
  <si>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</si>
  <si>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</si>
  <si>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</si>
  <si>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</si>
  <si>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</si>
  <si>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</si>
  <si>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</si>
  <si>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</si>
  <si>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</si>
  <si>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</si>
  <si>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</si>
  <si>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</si>
  <si>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</si>
  <si>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</si>
  <si>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</si>
  <si>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</si>
  <si>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</si>
  <si>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</si>
  <si>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</si>
  <si>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</si>
  <si>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</si>
  <si>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</si>
  <si>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</si>
  <si>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</si>
  <si>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</si>
  <si>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</si>
  <si>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</si>
  <si>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</si>
  <si>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</si>
  <si>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</si>
  <si>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</si>
  <si>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</si>
  <si>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</si>
  <si>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</si>
  <si>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</si>
  <si>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</si>
  <si>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</si>
  <si>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</si>
  <si>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</si>
  <si>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</si>
  <si>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</si>
  <si>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</si>
  <si>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</si>
  <si>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</si>
  <si>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</si>
  <si>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</si>
  <si>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</si>
  <si>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</si>
  <si>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</si>
  <si>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</si>
  <si>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</si>
  <si>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</si>
  <si>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</si>
  <si>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</si>
  <si>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</si>
  <si>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</si>
  <si>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</si>
  <si>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</si>
  <si>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</si>
  <si>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</si>
  <si>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</si>
  <si>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</si>
  <si>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</si>
  <si>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</si>
  <si>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</si>
  <si>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</si>
  <si>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</si>
  <si>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</si>
  <si>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</si>
  <si>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</si>
  <si>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</si>
  <si>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</si>
  <si>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</si>
  <si>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</si>
  <si>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</si>
  <si>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</si>
  <si>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</si>
  <si>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</si>
  <si>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</si>
  <si>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</si>
  <si>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</si>
  <si>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</si>
  <si>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</si>
  <si>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</si>
  <si>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</si>
  <si>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</si>
  <si>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</si>
  <si>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</si>
  <si>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</si>
  <si>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</si>
  <si>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</si>
  <si>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</si>
  <si>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</si>
  <si>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</si>
  <si>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</si>
  <si>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</si>
  <si>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</si>
  <si>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</si>
  <si>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</si>
  <si>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</si>
  <si>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</si>
  <si>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</si>
  <si>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</si>
  <si>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</si>
  <si>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</si>
  <si>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</si>
  <si>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</si>
  <si>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</si>
  <si>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</si>
  <si>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</si>
  <si>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</si>
  <si>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</si>
  <si>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</si>
  <si>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</si>
  <si>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</si>
  <si>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</si>
  <si>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</si>
  <si>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</si>
  <si>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</si>
  <si>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</si>
  <si>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</si>
  <si>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</si>
  <si>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</si>
  <si>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</si>
  <si>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</si>
  <si>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</si>
  <si>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</si>
  <si>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</si>
  <si>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</si>
  <si>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</si>
  <si>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</si>
  <si>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</si>
  <si>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</si>
  <si>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</si>
  <si>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</si>
  <si>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</si>
  <si>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</si>
  <si>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</si>
  <si>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</si>
  <si>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</si>
  <si>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</si>
  <si>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</si>
  <si>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</si>
  <si>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</si>
  <si>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</si>
  <si>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</si>
  <si>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</si>
  <si>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</si>
  <si>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</si>
  <si>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</si>
  <si>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</si>
  <si>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</si>
  <si>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</si>
  <si>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</si>
  <si>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</si>
  <si>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</si>
  <si>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</si>
  <si>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</si>
  <si>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</si>
  <si>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</si>
  <si>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</si>
  <si>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</si>
  <si>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</si>
  <si>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</si>
  <si>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</si>
  <si>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</si>
  <si>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</si>
  <si>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</si>
  <si>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</si>
  <si>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</si>
  <si>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</si>
  <si>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</si>
  <si>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</si>
  <si>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</si>
  <si>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</si>
  <si>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</si>
  <si>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</si>
  <si>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</si>
  <si>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</si>
  <si>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</si>
  <si>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</si>
  <si>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</si>
  <si>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</si>
  <si>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</si>
  <si>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</si>
  <si>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</si>
  <si>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</si>
  <si>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</si>
  <si>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</si>
  <si>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</si>
  <si>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</si>
  <si>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</si>
  <si>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</si>
  <si>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</si>
  <si>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</si>
  <si>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</si>
  <si>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</si>
  <si>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</si>
  <si>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</si>
  <si>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</si>
  <si>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</si>
  <si>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</si>
  <si>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</si>
  <si>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</si>
  <si>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</si>
  <si>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</si>
  <si>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</si>
  <si>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</si>
  <si>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</si>
  <si>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</si>
  <si>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</si>
  <si>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</si>
  <si>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</si>
  <si>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</si>
  <si>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</si>
  <si>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</si>
  <si>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</si>
  <si>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</si>
  <si>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</si>
  <si>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</si>
  <si>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</si>
  <si>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</si>
  <si>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</si>
  <si>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</si>
  <si>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</si>
  <si>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</si>
  <si>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</si>
  <si>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</si>
  <si>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</si>
  <si>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</si>
  <si>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</si>
  <si>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</si>
  <si>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</si>
  <si>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</si>
  <si>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</si>
  <si>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</si>
  <si>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</si>
  <si>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</si>
  <si>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</si>
  <si>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</si>
  <si>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</si>
  <si>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</si>
  <si>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</si>
  <si>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</si>
  <si>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</si>
  <si>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</si>
  <si>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</si>
  <si>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</si>
  <si>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</si>
  <si>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</si>
  <si>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</si>
  <si>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</si>
  <si>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</si>
  <si>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</si>
  <si>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</si>
  <si>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</si>
  <si>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</si>
  <si>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</si>
  <si>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</si>
  <si>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</si>
  <si>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</si>
  <si>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</si>
  <si>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</si>
  <si>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</si>
  <si>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</si>
  <si>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</si>
  <si>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</si>
  <si>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</si>
  <si>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</si>
  <si>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</si>
  <si>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</si>
  <si>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</si>
  <si>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</si>
  <si>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</si>
  <si>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</si>
  <si>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</si>
  <si>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</si>
  <si>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</si>
  <si>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</si>
  <si>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</si>
  <si>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</si>
  <si>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</si>
  <si>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</si>
  <si>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</si>
  <si>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</si>
  <si>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</si>
  <si>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</si>
  <si>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</si>
  <si>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</si>
  <si>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</si>
  <si>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</si>
  <si>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</si>
  <si>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</si>
  <si>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</si>
  <si>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</si>
  <si>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</si>
  <si>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</si>
  <si>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</si>
  <si>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</si>
  <si>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</si>
  <si>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</si>
  <si>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</si>
  <si>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</si>
  <si>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</si>
  <si>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</si>
  <si>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</si>
  <si>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</si>
  <si>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</si>
  <si>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</si>
  <si>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</si>
  <si>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</si>
  <si>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</si>
  <si>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</si>
  <si>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</si>
  <si>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</si>
  <si>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</si>
  <si>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</si>
  <si>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</si>
  <si>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</si>
  <si>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</si>
  <si>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</si>
  <si>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</si>
  <si>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</si>
  <si>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</si>
  <si>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</si>
  <si>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</si>
  <si>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</si>
  <si>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</si>
  <si>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</si>
  <si>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</si>
  <si>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</si>
  <si>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</si>
  <si>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</si>
  <si>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</si>
  <si>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</si>
  <si>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</si>
  <si>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</si>
  <si>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</si>
  <si>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</si>
  <si>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</si>
  <si>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</si>
  <si>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</si>
  <si>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</si>
  <si>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</si>
  <si>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</si>
  <si>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</si>
  <si>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</si>
  <si>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</si>
  <si>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</si>
  <si>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</si>
  <si>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</si>
  <si>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</si>
  <si>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</si>
  <si>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</si>
  <si>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</si>
  <si>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</si>
  <si>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</si>
  <si>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</si>
  <si>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</si>
  <si>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</si>
  <si>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</si>
  <si>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</si>
  <si>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</si>
  <si>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</si>
  <si>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</si>
  <si>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</si>
  <si>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</si>
  <si>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</si>
  <si>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</si>
  <si>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</si>
  <si>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</si>
  <si>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</si>
  <si>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</si>
  <si>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</si>
  <si>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</si>
  <si>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</si>
  <si>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</si>
  <si>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</si>
  <si>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</si>
  <si>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</si>
  <si>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</si>
  <si>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</si>
  <si>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</si>
  <si>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</si>
  <si>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</si>
  <si>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</si>
  <si>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</si>
  <si>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</si>
  <si>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</si>
  <si>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</si>
  <si>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</si>
  <si>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</si>
  <si>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</si>
  <si>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</si>
  <si>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</si>
  <si>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</si>
  <si>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</si>
  <si>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</si>
  <si>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</si>
  <si>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</si>
  <si>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</si>
  <si>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</si>
  <si>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</si>
  <si>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</si>
  <si>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</si>
  <si>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</si>
  <si>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</si>
  <si>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</si>
  <si>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</si>
  <si>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</si>
  <si>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</si>
  <si>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</si>
  <si>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</si>
  <si>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</si>
  <si>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</si>
  <si>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</si>
  <si>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</si>
  <si>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</si>
  <si>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</si>
  <si>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</si>
  <si>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</si>
  <si>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</si>
  <si>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</si>
  <si>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</si>
  <si>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</si>
  <si>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</si>
  <si>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</si>
  <si>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</si>
  <si>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</si>
  <si>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</si>
  <si>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</si>
  <si>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</si>
  <si>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</si>
  <si>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</si>
  <si>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</si>
  <si>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</si>
  <si>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</si>
  <si>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</si>
  <si>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</si>
  <si>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</si>
  <si>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</si>
  <si>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</si>
  <si>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</si>
  <si>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</si>
  <si>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</si>
  <si>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</si>
  <si>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</si>
  <si>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</si>
  <si>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</si>
  <si>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</si>
  <si>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</si>
  <si>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</si>
  <si>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</si>
  <si>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</si>
  <si>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</si>
  <si>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</si>
  <si>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</si>
  <si>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</si>
  <si>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</si>
  <si>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</si>
  <si>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</si>
  <si>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</si>
  <si>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</si>
  <si>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</si>
  <si>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</si>
  <si>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</si>
  <si>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</si>
  <si>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</si>
  <si>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</si>
  <si>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</si>
  <si>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</si>
  <si>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</si>
  <si>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</si>
  <si>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</si>
  <si>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</si>
  <si>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</si>
  <si>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</si>
  <si>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</si>
  <si>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</si>
  <si>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</si>
  <si>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</si>
  <si>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</si>
  <si>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</si>
  <si>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</si>
  <si>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</si>
  <si>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</si>
  <si>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</si>
  <si>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</si>
  <si>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</si>
  <si>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</si>
  <si>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</si>
  <si>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</si>
  <si>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</si>
  <si>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</si>
  <si>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</si>
  <si>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</si>
  <si>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</si>
  <si>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</si>
  <si>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</si>
  <si>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</si>
  <si>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</si>
  <si>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</si>
  <si>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</si>
  <si>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</si>
  <si>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</si>
  <si>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</si>
  <si>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</si>
  <si>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</si>
  <si>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</si>
  <si>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</si>
  <si>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</si>
  <si>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</si>
  <si>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</si>
  <si>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</si>
  <si>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</si>
  <si>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</si>
  <si>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</si>
  <si>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</si>
  <si>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</si>
  <si>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</si>
  <si>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</si>
  <si>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</si>
  <si>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</si>
  <si>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</si>
  <si>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</si>
  <si>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</si>
  <si>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</si>
  <si>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</si>
  <si>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</si>
  <si>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</si>
  <si>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</si>
  <si>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</si>
  <si>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</si>
  <si>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</si>
  <si>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</si>
  <si>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</si>
  <si>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</si>
  <si>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</si>
  <si>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</si>
  <si>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</si>
  <si>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</si>
  <si>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</si>
  <si>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</si>
  <si>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</si>
  <si>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</si>
  <si>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</si>
  <si>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</si>
  <si>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</si>
  <si>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</si>
  <si>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</si>
  <si>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</si>
  <si>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</si>
  <si>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</si>
  <si>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</si>
  <si>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</si>
  <si>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</si>
  <si>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</si>
  <si>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</si>
  <si>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</si>
  <si>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</si>
  <si>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</si>
  <si>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</si>
  <si>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</si>
  <si>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</si>
  <si>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</si>
  <si>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</si>
  <si>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</si>
  <si>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</si>
  <si>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</si>
  <si>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</si>
  <si>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</si>
  <si>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</si>
  <si>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</si>
  <si>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</si>
  <si>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</si>
  <si>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</si>
  <si>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</si>
  <si>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</si>
  <si>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</si>
  <si>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</si>
  <si>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</si>
  <si>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</si>
  <si>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</si>
  <si>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</si>
  <si>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</si>
  <si>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</si>
  <si>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</si>
  <si>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</si>
  <si>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</si>
  <si>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</si>
  <si>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</si>
  <si>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</si>
  <si>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</si>
  <si>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</si>
  <si>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</si>
  <si>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</si>
  <si>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</si>
  <si>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</si>
  <si>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</si>
  <si>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</si>
  <si>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</si>
  <si>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</si>
  <si>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</si>
  <si>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</si>
  <si>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</si>
  <si>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</si>
  <si>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</si>
  <si>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</si>
  <si>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</si>
  <si>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</si>
  <si>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</si>
  <si>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</si>
  <si>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</si>
  <si>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</si>
  <si>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</si>
  <si>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</si>
  <si>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</si>
  <si>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</si>
  <si>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</si>
  <si>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</si>
  <si>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</si>
  <si>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</si>
  <si>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</si>
  <si>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</si>
  <si>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</si>
  <si>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</si>
  <si>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</si>
  <si>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</si>
  <si>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</si>
  <si>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</si>
  <si>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</si>
  <si>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</si>
  <si>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</si>
  <si>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</si>
  <si>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</si>
  <si>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</si>
  <si>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</si>
  <si>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</si>
  <si>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</si>
  <si>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</si>
  <si>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</si>
  <si>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</si>
  <si>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</si>
  <si>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</si>
  <si>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</si>
  <si>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</si>
  <si>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</si>
  <si>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</si>
  <si>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</si>
  <si>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</si>
  <si>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</si>
  <si>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</si>
  <si>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</si>
  <si>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</si>
  <si>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</si>
  <si>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</si>
  <si>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</si>
  <si>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</si>
  <si>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</si>
  <si>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</si>
  <si>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</si>
  <si>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</si>
  <si>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</si>
  <si>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</si>
  <si>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</si>
  <si>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</si>
  <si>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</si>
  <si>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</si>
  <si>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</si>
  <si>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</si>
  <si>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</si>
  <si>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</si>
  <si>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</si>
  <si>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</si>
  <si>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</si>
  <si>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</si>
  <si>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</si>
  <si>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</si>
  <si>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</si>
  <si>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</si>
  <si>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</si>
  <si>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</si>
  <si>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</si>
  <si>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</si>
  <si>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</si>
  <si>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</si>
  <si>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</si>
  <si>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</si>
  <si>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</si>
  <si>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</si>
  <si>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</si>
  <si>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</si>
  <si>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</si>
  <si>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</si>
  <si>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</si>
  <si>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</si>
  <si>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</si>
  <si>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</si>
  <si>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</si>
  <si>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</si>
  <si>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</si>
  <si>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</si>
  <si>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</si>
  <si>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</si>
  <si>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</si>
  <si>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</si>
  <si>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</si>
  <si>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</si>
  <si>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</si>
  <si>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</si>
  <si>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</si>
  <si>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</si>
  <si>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</si>
  <si>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</si>
  <si>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</si>
  <si>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</si>
  <si>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</si>
  <si>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</si>
  <si>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</si>
  <si>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</si>
  <si>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</si>
  <si>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</si>
  <si>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</si>
  <si>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</si>
  <si>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</si>
  <si>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</si>
  <si>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</si>
  <si>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</si>
  <si>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</si>
  <si>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</si>
  <si>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</si>
  <si>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</si>
  <si>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</si>
  <si>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</si>
  <si>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</si>
  <si>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</si>
  <si>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</si>
  <si>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</si>
  <si>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</si>
  <si>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</si>
  <si>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</si>
  <si>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</si>
  <si>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</si>
  <si>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</si>
  <si>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</si>
  <si>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</si>
  <si>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</si>
  <si>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</si>
  <si>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</si>
  <si>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</si>
  <si>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</si>
  <si>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</si>
  <si>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</si>
  <si>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</si>
  <si>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</si>
  <si>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</si>
  <si>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</si>
  <si>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</si>
  <si>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</si>
  <si>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</si>
  <si>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</si>
  <si>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</si>
  <si>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</si>
  <si>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</si>
  <si>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</si>
  <si>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</si>
  <si>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</si>
  <si>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</si>
  <si>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</si>
  <si>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</si>
  <si>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</si>
  <si>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</si>
  <si>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</si>
  <si>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</si>
  <si>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</si>
  <si>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</si>
  <si>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</si>
  <si>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</si>
  <si>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</si>
  <si>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</si>
  <si>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</si>
  <si>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</si>
  <si>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</si>
  <si>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</si>
  <si>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</si>
  <si>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</si>
  <si>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</si>
  <si>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</si>
  <si>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</si>
  <si>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</si>
  <si>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</si>
  <si>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</si>
  <si>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</si>
  <si>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</si>
  <si>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</si>
  <si>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</si>
  <si>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</si>
  <si>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</si>
  <si>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</si>
  <si>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</si>
  <si>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</si>
  <si>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</si>
  <si>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</si>
  <si>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</si>
  <si>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</si>
  <si>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</si>
  <si>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</si>
  <si>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</si>
  <si>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</si>
  <si>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</si>
  <si>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</si>
  <si>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</si>
  <si>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</si>
  <si>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</si>
  <si>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</si>
  <si>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</si>
  <si>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</si>
  <si>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</si>
  <si>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</si>
  <si>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</si>
  <si>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</si>
  <si>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</si>
  <si>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</si>
  <si>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</si>
  <si>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</si>
  <si>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</si>
  <si>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</si>
  <si>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</si>
  <si>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</si>
  <si>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</si>
  <si>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</si>
  <si>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</si>
  <si>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</si>
  <si>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</si>
  <si>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</si>
  <si>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</si>
  <si>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</si>
  <si>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</si>
  <si>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</si>
  <si>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</si>
  <si>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</si>
  <si>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</si>
  <si>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</si>
  <si>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</si>
  <si>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</si>
  <si>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</si>
  <si>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</si>
  <si>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</si>
  <si>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</si>
  <si>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</si>
  <si>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</si>
  <si>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</si>
  <si>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</si>
  <si>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</si>
  <si>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</si>
  <si>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</si>
  <si>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</si>
  <si>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</si>
  <si>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</si>
  <si>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</si>
  <si>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</si>
  <si>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</si>
  <si>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</si>
  <si>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</si>
  <si>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</si>
  <si>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</si>
  <si>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</si>
  <si>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</si>
  <si>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</si>
  <si>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</si>
  <si>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</si>
  <si>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</si>
  <si>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</si>
  <si>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</si>
  <si>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</si>
  <si>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</si>
  <si>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</si>
  <si>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</si>
  <si>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</si>
  <si>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</si>
  <si>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</si>
  <si>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</si>
  <si>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</si>
  <si>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</si>
  <si>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</si>
  <si>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</si>
  <si>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</si>
  <si>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</si>
  <si>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</si>
  <si>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</si>
  <si>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</si>
  <si>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</si>
  <si>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</si>
  <si>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</si>
  <si>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</si>
  <si>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</si>
  <si>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</si>
  <si>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</si>
  <si>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</si>
  <si>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</si>
  <si>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</si>
  <si>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</si>
  <si>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</si>
  <si>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</si>
  <si>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</si>
  <si>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</si>
  <si>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</si>
  <si>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</si>
  <si>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</si>
  <si>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</si>
  <si>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</si>
  <si>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</si>
  <si>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</si>
  <si>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</si>
  <si>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</si>
  <si>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</si>
  <si>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</si>
  <si>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</si>
  <si>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</si>
  <si>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</si>
  <si>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</si>
  <si>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</si>
  <si>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</si>
  <si>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</si>
  <si>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</si>
  <si>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</si>
  <si>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</si>
  <si>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</si>
  <si>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</si>
  <si>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</si>
  <si>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</si>
  <si>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</si>
  <si>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</si>
  <si>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</si>
  <si>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</si>
  <si>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</si>
  <si>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</si>
  <si>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</si>
  <si>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</si>
  <si>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</si>
  <si>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</si>
  <si>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</si>
  <si>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</si>
  <si>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</si>
  <si>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</si>
  <si>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</si>
  <si>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</si>
  <si>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</si>
  <si>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</si>
  <si>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</si>
  <si>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</si>
  <si>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</si>
  <si>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</si>
  <si>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</si>
  <si>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</si>
  <si>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</si>
  <si>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</si>
  <si>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</si>
  <si>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</si>
  <si>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</si>
  <si>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</si>
  <si>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</si>
  <si>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</si>
  <si>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</si>
  <si>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</si>
  <si>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</si>
  <si>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</si>
  <si>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</si>
  <si>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</si>
  <si>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</si>
  <si>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</si>
  <si>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</si>
  <si>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</si>
  <si>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</si>
  <si>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</si>
  <si>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</si>
  <si>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</si>
  <si>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</si>
  <si>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</si>
  <si>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</si>
  <si>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</si>
  <si>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</si>
  <si>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</si>
  <si>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</si>
  <si>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</si>
  <si>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</si>
  <si>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</si>
  <si>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</si>
  <si>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</si>
  <si>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</si>
  <si>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</si>
  <si>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</si>
  <si>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</si>
  <si>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</si>
  <si>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</si>
  <si>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</si>
  <si>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</si>
  <si>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</si>
  <si>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</si>
  <si>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</si>
  <si>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</si>
  <si>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</si>
  <si>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</si>
  <si>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</si>
  <si>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</si>
  <si>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</si>
  <si>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</si>
  <si>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</si>
  <si>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</si>
  <si>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</si>
  <si>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</si>
  <si>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</si>
  <si>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</si>
  <si>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</si>
  <si>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</si>
  <si>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</si>
  <si>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</si>
  <si>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</si>
  <si>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</si>
  <si>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</si>
  <si>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</si>
  <si>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</si>
  <si>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</si>
  <si>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</si>
  <si>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</si>
  <si>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</si>
  <si>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</si>
  <si>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</si>
  <si>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</si>
  <si>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</si>
  <si>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</si>
  <si>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</si>
  <si>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</si>
  <si>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</si>
  <si>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</si>
  <si>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</si>
  <si>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</si>
  <si>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</si>
  <si>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</si>
  <si>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</si>
  <si>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</si>
  <si>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</si>
  <si>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</si>
  <si>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</si>
  <si>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</si>
  <si>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</si>
  <si>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</si>
  <si>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</si>
  <si>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</si>
  <si>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</si>
  <si>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</si>
  <si>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</si>
  <si>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</si>
  <si>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</si>
  <si>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</si>
  <si>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</si>
  <si>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</si>
  <si>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</si>
  <si>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</si>
  <si>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</si>
  <si>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</si>
  <si>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</si>
  <si>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</si>
  <si>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</si>
  <si>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</si>
  <si>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</si>
  <si>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</si>
  <si>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</si>
  <si>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</si>
  <si>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</si>
  <si>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</si>
  <si>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</si>
  <si>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</si>
  <si>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</si>
  <si>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</si>
  <si>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</si>
  <si>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</si>
  <si>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</si>
  <si>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</si>
  <si>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</si>
  <si>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</si>
  <si>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</si>
  <si>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</si>
  <si>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</si>
  <si>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</si>
  <si>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</si>
  <si>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</si>
  <si>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</si>
  <si>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</si>
  <si>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</si>
  <si>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</si>
  <si>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</si>
  <si>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</si>
  <si>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</si>
  <si>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</si>
  <si>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</si>
  <si>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</si>
  <si>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</si>
  <si>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</si>
  <si>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</si>
  <si>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</si>
  <si>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</si>
  <si>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</si>
  <si>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</si>
  <si>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</si>
  <si>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</si>
  <si>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</si>
  <si>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</si>
  <si>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</si>
  <si>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</si>
  <si>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</si>
  <si>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</si>
  <si>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</si>
  <si>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</si>
  <si>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</si>
  <si>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</si>
  <si>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</si>
  <si>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</si>
  <si>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</si>
  <si>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</si>
  <si>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</si>
  <si>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</si>
  <si>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</si>
  <si>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</si>
  <si>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</si>
  <si>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</si>
  <si>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</si>
  <si>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</si>
  <si>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</si>
  <si>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</si>
  <si>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</si>
  <si>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</si>
  <si>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</si>
  <si>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</si>
  <si>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</si>
  <si>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</si>
  <si>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</si>
  <si>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</si>
  <si>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</si>
  <si>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</si>
  <si>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</si>
  <si>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</si>
  <si>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</si>
  <si>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</si>
  <si>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</si>
  <si>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</si>
  <si>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</si>
  <si>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</si>
  <si>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</si>
  <si>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</si>
  <si>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</si>
  <si>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</si>
  <si>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</si>
  <si>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</si>
  <si>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</si>
  <si>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</si>
  <si>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</si>
  <si>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</si>
  <si>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</si>
  <si>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</si>
  <si>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</si>
  <si>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</si>
  <si>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</si>
  <si>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</si>
  <si>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</si>
  <si>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</si>
  <si>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</si>
  <si>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</si>
  <si>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</si>
  <si>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</si>
  <si>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</si>
  <si>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</si>
  <si>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</si>
  <si>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</si>
  <si>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</si>
  <si>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</si>
  <si>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</si>
  <si>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</si>
  <si>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</si>
  <si>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</si>
  <si>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</si>
  <si>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</si>
  <si>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</si>
  <si>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</si>
  <si>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</si>
  <si>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</si>
  <si>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</si>
  <si>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</si>
  <si>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</si>
  <si>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</si>
  <si>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</si>
  <si>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</si>
  <si>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</si>
  <si>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</si>
  <si>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</si>
  <si>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</si>
  <si>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</si>
  <si>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</si>
  <si>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</si>
  <si>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</si>
  <si>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</si>
  <si>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</si>
  <si>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</si>
  <si>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</si>
  <si>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</si>
  <si>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</si>
  <si>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</si>
  <si>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</si>
  <si>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</si>
  <si>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</si>
  <si>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</si>
  <si>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</si>
  <si>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</si>
  <si>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</si>
  <si>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</si>
  <si>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</si>
  <si>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</si>
  <si>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</si>
  <si>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</si>
  <si>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</si>
  <si>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</si>
  <si>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</si>
  <si>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</si>
  <si>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</si>
  <si>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</si>
  <si>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</si>
  <si>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</si>
  <si>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</si>
  <si>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</si>
  <si>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</si>
  <si>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</si>
  <si>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</si>
  <si>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</si>
  <si>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</si>
  <si>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</si>
  <si>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</si>
  <si>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</si>
  <si>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</si>
  <si>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</si>
  <si>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</si>
  <si>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</si>
  <si>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</si>
  <si>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</si>
  <si>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</si>
  <si>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</si>
  <si>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</si>
  <si>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</si>
  <si>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</si>
  <si>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</si>
  <si>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</si>
  <si>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</si>
  <si>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</si>
  <si>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</si>
  <si>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</si>
  <si>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</si>
  <si>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</si>
  <si>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</si>
  <si>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</si>
  <si>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</si>
  <si>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</si>
  <si>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</si>
  <si>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</si>
  <si>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</si>
  <si>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</si>
  <si>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</si>
  <si>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</si>
  <si>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</si>
  <si>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</si>
  <si>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</si>
  <si>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</si>
  <si>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</si>
  <si>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</si>
  <si>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</si>
  <si>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</si>
  <si>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</si>
  <si>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</si>
  <si>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</si>
  <si>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</si>
  <si>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</si>
  <si>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</si>
  <si>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</si>
  <si>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</si>
  <si>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</si>
  <si>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</si>
  <si>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</si>
  <si>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</si>
  <si>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</si>
  <si>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</si>
  <si>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</si>
  <si>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</si>
  <si>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</si>
  <si>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</si>
  <si>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</si>
  <si>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</si>
  <si>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</si>
  <si>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</si>
  <si>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</si>
  <si>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</si>
  <si>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</si>
  <si>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</si>
  <si>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</si>
  <si>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</si>
  <si>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</si>
  <si>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</si>
  <si>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</si>
  <si>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</si>
  <si>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</si>
  <si>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</si>
  <si>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</si>
  <si>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</si>
  <si>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</si>
  <si>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</si>
  <si>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</si>
  <si>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</si>
  <si>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</si>
  <si>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</si>
  <si>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</si>
  <si>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</si>
  <si>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</si>
  <si>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</si>
  <si>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</si>
  <si>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</si>
  <si>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</si>
  <si>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</si>
  <si>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</si>
  <si>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</si>
  <si>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</si>
  <si>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</si>
  <si>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</si>
  <si>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</si>
  <si>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</si>
  <si>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</si>
  <si>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</si>
  <si>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</si>
  <si>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</si>
  <si>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</si>
  <si>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</si>
  <si>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</si>
  <si>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</si>
  <si>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</si>
  <si>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</si>
  <si>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</si>
  <si>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</si>
  <si>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</si>
  <si>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</si>
  <si>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</si>
  <si>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</si>
  <si>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</si>
  <si>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</si>
  <si>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</si>
  <si>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</si>
  <si>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</si>
  <si>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</si>
  <si>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</si>
  <si>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</si>
  <si>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</si>
  <si>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</si>
  <si>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</si>
  <si>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</si>
  <si>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</si>
  <si>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</si>
  <si>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</si>
  <si>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</si>
  <si>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</si>
  <si>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</si>
  <si>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</si>
  <si>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</si>
  <si>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</si>
  <si>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</si>
  <si>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</si>
  <si>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</si>
  <si>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</si>
  <si>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</si>
  <si>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</si>
  <si>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</si>
  <si>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</si>
  <si>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</si>
  <si>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</si>
  <si>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</si>
  <si>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</si>
  <si>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</si>
  <si>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</si>
  <si>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</si>
  <si>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</si>
  <si>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</si>
  <si>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</si>
  <si>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</si>
  <si>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</si>
  <si>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</si>
  <si>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</si>
  <si>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</si>
  <si>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</si>
  <si>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</si>
  <si>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</si>
  <si>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</si>
  <si>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</si>
  <si>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</si>
  <si>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</si>
  <si>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</si>
  <si>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</si>
  <si>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</si>
  <si>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</si>
  <si>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</si>
  <si>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</si>
  <si>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</si>
  <si>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</si>
  <si>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</si>
  <si>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</si>
  <si>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</si>
  <si>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</si>
  <si>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</si>
  <si>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</si>
  <si>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</si>
  <si>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</si>
  <si>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</si>
  <si>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</si>
  <si>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</si>
  <si>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</si>
  <si>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</si>
  <si>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</si>
  <si>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</si>
  <si>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</si>
  <si>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</si>
  <si>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</si>
  <si>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</si>
  <si>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</si>
  <si>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</si>
  <si>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</si>
  <si>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</si>
  <si>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</si>
  <si>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</si>
  <si>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</si>
  <si>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</si>
  <si>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</si>
  <si>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</si>
  <si>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</si>
  <si>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</si>
  <si>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</si>
  <si>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</si>
  <si>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</si>
  <si>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</si>
  <si>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</si>
  <si>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</si>
  <si>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</si>
  <si>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</si>
  <si>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</si>
  <si>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</si>
  <si>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</si>
  <si>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</si>
  <si>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</si>
  <si>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</si>
  <si>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</si>
  <si>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</si>
  <si>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</si>
  <si>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</si>
  <si>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</si>
  <si>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</si>
  <si>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</si>
  <si>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</si>
  <si>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</si>
  <si>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</si>
  <si>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</si>
  <si>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</si>
  <si>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</si>
  <si>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</si>
  <si>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</si>
  <si>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</si>
  <si>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</si>
  <si>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</si>
  <si>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</si>
  <si>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</si>
  <si>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</si>
  <si>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</si>
  <si>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</si>
  <si>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</si>
  <si>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</si>
  <si>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</si>
  <si>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</si>
  <si>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</si>
  <si>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</si>
  <si>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</si>
  <si>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</si>
  <si>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</si>
  <si>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</si>
  <si>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</si>
  <si>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</si>
  <si>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</si>
  <si>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</si>
  <si>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</si>
  <si>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</si>
  <si>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</si>
  <si>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</si>
  <si>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</si>
  <si>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</si>
  <si>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</si>
  <si>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</si>
  <si>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</si>
  <si>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</si>
  <si>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</si>
  <si>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</si>
  <si>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</si>
  <si>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</si>
  <si>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</si>
  <si>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</si>
  <si>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</si>
  <si>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</si>
  <si>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</si>
  <si>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</si>
  <si>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</si>
  <si>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</si>
  <si>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</si>
  <si>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</si>
  <si>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</si>
  <si>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</si>
  <si>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</si>
  <si>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</si>
  <si>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</si>
  <si>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</si>
  <si>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</si>
  <si>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</si>
  <si>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</si>
  <si>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</si>
  <si>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</si>
  <si>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</si>
  <si>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</si>
  <si>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</si>
  <si>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</si>
  <si>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</si>
  <si>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</si>
  <si>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</si>
  <si>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</si>
  <si>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</si>
  <si>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</si>
  <si>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</si>
  <si>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</si>
  <si>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</si>
  <si>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</si>
  <si>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</si>
  <si>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</si>
  <si>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</si>
  <si>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</si>
  <si>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</si>
  <si>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</si>
  <si>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</si>
  <si>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</si>
  <si>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</si>
  <si>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</si>
  <si>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</si>
  <si>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</si>
  <si>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</si>
  <si>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</si>
  <si>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</si>
  <si>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</si>
  <si>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</si>
  <si>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</si>
  <si>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</si>
  <si>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</si>
  <si>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</si>
  <si>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</si>
  <si>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</si>
  <si>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</si>
  <si>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</si>
  <si>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</si>
  <si>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</si>
  <si>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</si>
  <si>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</si>
  <si>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</si>
  <si>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</si>
  <si>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</si>
  <si>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</si>
  <si>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</si>
  <si>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</si>
  <si>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</si>
  <si>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</si>
  <si>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</si>
  <si>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</si>
  <si>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</si>
  <si>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</si>
  <si>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</si>
  <si>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</si>
  <si>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</si>
  <si>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</si>
  <si>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</si>
  <si>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</si>
  <si>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</si>
  <si>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</si>
  <si>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</si>
  <si>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</si>
  <si>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</si>
  <si>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</si>
  <si>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</si>
  <si>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</si>
  <si>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</si>
  <si>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</si>
  <si>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</si>
  <si>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</si>
  <si>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</si>
  <si>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</si>
  <si>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</si>
  <si>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</si>
  <si>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</si>
  <si>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</si>
  <si>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</si>
  <si>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</si>
  <si>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</si>
  <si>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</si>
  <si>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</si>
  <si>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</si>
  <si>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</si>
  <si>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</si>
  <si>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</si>
  <si>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</si>
  <si>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</si>
  <si>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</si>
  <si>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</si>
  <si>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</si>
  <si>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</si>
  <si>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</si>
  <si>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</si>
  <si>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</si>
  <si>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</si>
  <si>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</si>
  <si>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</si>
  <si>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</si>
  <si>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</si>
  <si>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</si>
  <si>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</si>
  <si>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</si>
  <si>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</si>
  <si>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</si>
  <si>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</si>
  <si>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</si>
  <si>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</si>
  <si>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</si>
  <si>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</si>
  <si>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</si>
  <si>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</si>
  <si>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</si>
  <si>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</si>
  <si>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</si>
  <si>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</si>
  <si>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</si>
  <si>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</si>
  <si>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</si>
  <si>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</si>
  <si>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</si>
  <si>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</si>
  <si>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</si>
  <si>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</si>
  <si>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</si>
  <si>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</si>
  <si>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</si>
  <si>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</si>
  <si>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</si>
  <si>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</si>
  <si>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</si>
  <si>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</si>
  <si>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</si>
  <si>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</si>
  <si>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</si>
  <si>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</si>
  <si>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</si>
  <si>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</si>
  <si>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</si>
  <si>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</si>
  <si>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</si>
  <si>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</si>
  <si>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</si>
  <si>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</si>
  <si>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</si>
  <si>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</si>
  <si>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</si>
  <si>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</si>
  <si>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</si>
  <si>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</si>
  <si>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</si>
  <si>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</si>
  <si>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</si>
  <si>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</si>
  <si>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</si>
  <si>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</si>
  <si>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</si>
  <si>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</si>
  <si>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</si>
  <si>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</si>
  <si>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</si>
  <si>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</si>
  <si>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</si>
  <si>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</si>
  <si>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</si>
  <si>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</si>
  <si>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</si>
  <si>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</si>
  <si>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</si>
  <si>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</si>
  <si>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</si>
  <si>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</si>
  <si>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</si>
  <si>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</si>
  <si>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</si>
  <si>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</si>
  <si>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</si>
  <si>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</si>
  <si>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</si>
  <si>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</si>
  <si>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</si>
  <si>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</si>
  <si>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</si>
  <si>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</si>
  <si>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</si>
  <si>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</si>
  <si>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</si>
  <si>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</si>
  <si>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</si>
  <si>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</si>
  <si>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</si>
  <si>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</si>
  <si>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</si>
  <si>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</si>
  <si>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</si>
  <si>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</si>
  <si>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</si>
  <si>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</si>
  <si>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</si>
  <si>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</si>
  <si>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</si>
  <si>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</si>
  <si>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</si>
  <si>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</si>
  <si>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</si>
  <si>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</si>
  <si>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</si>
  <si>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</si>
  <si>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</si>
  <si>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</si>
  <si>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</si>
  <si>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</si>
  <si>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</si>
  <si>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</si>
  <si>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</si>
  <si>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</si>
  <si>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</si>
  <si>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</si>
  <si>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</si>
  <si>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</si>
  <si>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</si>
  <si>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</si>
  <si>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</si>
  <si>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</si>
  <si>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</si>
  <si>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</si>
  <si>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</si>
  <si>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</si>
  <si>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</si>
  <si>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</si>
  <si>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</si>
  <si>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</si>
  <si>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</si>
  <si>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</si>
  <si>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</si>
  <si>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</si>
  <si>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</si>
  <si>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</si>
  <si>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</si>
  <si>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</si>
  <si>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</si>
  <si>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</si>
  <si>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</si>
  <si>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</si>
  <si>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</si>
  <si>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</si>
  <si>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</si>
  <si>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</si>
  <si>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</si>
  <si>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</si>
  <si>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</si>
  <si>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</si>
  <si>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</si>
  <si>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</si>
  <si>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</si>
  <si>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</si>
  <si>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</si>
  <si>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</si>
  <si>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</si>
  <si>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</si>
  <si>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</si>
  <si>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</si>
  <si>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</si>
  <si>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</si>
  <si>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</si>
  <si>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</si>
  <si>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</si>
  <si>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</si>
  <si>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</si>
  <si>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</si>
  <si>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</si>
  <si>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</si>
  <si>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</si>
  <si>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</si>
  <si>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</si>
  <si>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</si>
  <si>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</si>
  <si>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</si>
  <si>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</si>
  <si>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</si>
  <si>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</si>
  <si>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</si>
  <si>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</si>
  <si>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</si>
  <si>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</si>
  <si>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</si>
  <si>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</si>
  <si>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</si>
  <si>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</si>
  <si>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</si>
  <si>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</si>
  <si>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</si>
  <si>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</si>
  <si>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</si>
  <si>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</si>
  <si>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</si>
  <si>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</si>
  <si>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</si>
  <si>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</si>
  <si>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</si>
  <si>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</si>
  <si>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</si>
  <si>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</si>
  <si>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</si>
  <si>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</si>
  <si>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</si>
  <si>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</si>
  <si>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</si>
  <si>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</si>
  <si>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</si>
  <si>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</si>
  <si>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</si>
  <si>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</si>
  <si>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</si>
  <si>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</si>
  <si>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</si>
  <si>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</si>
  <si>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</si>
  <si>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</si>
  <si>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</si>
  <si>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</si>
  <si>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</si>
  <si>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</si>
  <si>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</si>
  <si>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</si>
  <si>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</si>
  <si>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</si>
  <si>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</si>
  <si>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</si>
  <si>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</si>
  <si>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</si>
  <si>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</si>
  <si>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</si>
  <si>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</si>
  <si>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</si>
  <si>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</si>
  <si>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</si>
  <si>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</si>
  <si>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</si>
  <si>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</si>
  <si>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</si>
  <si>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</si>
  <si>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</si>
  <si>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</si>
  <si>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</si>
  <si>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</si>
  <si>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</si>
  <si>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</si>
  <si>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</si>
  <si>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</si>
  <si>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</si>
  <si>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</si>
  <si>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</si>
  <si>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</si>
  <si>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</si>
  <si>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</si>
  <si>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</si>
  <si>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</si>
  <si>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</si>
  <si>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</si>
  <si>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</si>
  <si>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</si>
  <si>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</si>
  <si>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</si>
  <si>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</si>
  <si>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</si>
  <si>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</si>
  <si>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</si>
  <si>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</si>
  <si>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</si>
  <si>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</si>
  <si>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</si>
  <si>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</si>
  <si>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</si>
  <si>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</si>
  <si>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</si>
  <si>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</si>
  <si>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</si>
  <si>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</si>
  <si>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</si>
  <si>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</si>
  <si>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</si>
  <si>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</si>
  <si>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</si>
  <si>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</si>
  <si>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</si>
  <si>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</si>
  <si>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</si>
  <si>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</si>
  <si>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</si>
  <si>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</si>
  <si>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</si>
  <si>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</si>
  <si>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</si>
  <si>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</si>
  <si>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</si>
  <si>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</si>
  <si>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</si>
  <si>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</si>
  <si>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</si>
  <si>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</si>
  <si>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</si>
  <si>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</si>
  <si>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</si>
  <si>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</si>
  <si>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</si>
  <si>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</si>
  <si>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</si>
  <si>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</si>
  <si>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</si>
  <si>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</si>
  <si>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</si>
  <si>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</si>
  <si>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</si>
  <si>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</si>
  <si>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</si>
  <si>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</si>
  <si>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</si>
  <si>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</si>
  <si>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</si>
  <si>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</si>
  <si>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</si>
  <si>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</si>
  <si>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</si>
  <si>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</si>
  <si>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</si>
  <si>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</si>
  <si>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</si>
  <si>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</si>
  <si>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</si>
  <si>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</si>
  <si>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</si>
  <si>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</si>
  <si>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</si>
  <si>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</si>
  <si>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</si>
  <si>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</si>
  <si>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</si>
  <si>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</si>
  <si>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</si>
  <si>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</si>
  <si>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</si>
  <si>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</si>
  <si>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</si>
  <si>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</si>
  <si>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</si>
  <si>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</si>
  <si>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</si>
  <si>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</si>
  <si>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</si>
  <si>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</si>
  <si>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</si>
  <si>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</si>
  <si>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</si>
  <si>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</si>
  <si>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</si>
  <si>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</si>
  <si>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</si>
  <si>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</si>
  <si>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</si>
  <si>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</si>
  <si>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</si>
  <si>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</si>
  <si>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</si>
  <si>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</si>
  <si>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</si>
  <si>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</si>
  <si>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</si>
  <si>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</si>
  <si>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</si>
  <si>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</si>
  <si>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</si>
  <si>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</si>
  <si>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</si>
  <si>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</si>
  <si>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</si>
  <si>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</si>
  <si>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</si>
  <si>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</si>
  <si>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</si>
  <si>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</si>
  <si>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</si>
  <si>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</si>
  <si>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</si>
  <si>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</si>
  <si>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</si>
  <si>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</si>
  <si>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</si>
  <si>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</si>
  <si>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</si>
  <si>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</si>
  <si>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</si>
  <si>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</si>
  <si>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</si>
  <si>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</si>
  <si>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</si>
  <si>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</si>
  <si>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</si>
  <si>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</si>
  <si>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</si>
  <si>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</si>
  <si>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</si>
  <si>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</si>
  <si>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</si>
  <si>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</si>
  <si>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</si>
  <si>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</si>
  <si>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</si>
  <si>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</si>
  <si>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</si>
  <si>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</si>
  <si>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</si>
  <si>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</si>
  <si>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</si>
  <si>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</si>
  <si>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</si>
  <si>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</si>
  <si>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</si>
  <si>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</si>
  <si>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</si>
  <si>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</si>
  <si>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</si>
  <si>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</si>
  <si>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</si>
  <si>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</si>
  <si>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</si>
  <si>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</si>
  <si>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</si>
  <si>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</si>
  <si>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</si>
  <si>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</si>
  <si>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</si>
  <si>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</si>
  <si>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</si>
  <si>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</si>
  <si>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</si>
  <si>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</si>
  <si>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</si>
  <si>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</si>
  <si>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</si>
  <si>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</si>
  <si>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</si>
  <si>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</si>
  <si>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</si>
  <si>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</si>
  <si>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</si>
  <si>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</si>
  <si>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</si>
  <si>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</si>
  <si>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</si>
  <si>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</si>
  <si>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</si>
  <si>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</si>
  <si>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</si>
  <si>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</si>
  <si>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</si>
  <si>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</si>
  <si>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</si>
  <si>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</si>
  <si>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</si>
  <si>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</si>
  <si>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</si>
  <si>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</si>
  <si>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</si>
  <si>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</si>
  <si>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</si>
  <si>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</si>
  <si>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</si>
  <si>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</si>
  <si>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</si>
  <si>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</si>
  <si>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</si>
  <si>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</si>
  <si>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</si>
  <si>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</si>
  <si>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</si>
  <si>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</si>
  <si>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</si>
  <si>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</si>
  <si>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</si>
  <si>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</si>
  <si>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</si>
  <si>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</si>
  <si>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</si>
  <si>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</si>
  <si>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</si>
  <si>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</si>
  <si>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</si>
  <si>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</si>
  <si>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</si>
  <si>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</si>
  <si>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</si>
  <si>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</si>
  <si>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</si>
  <si>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</si>
  <si>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</si>
  <si>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</si>
  <si>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</si>
  <si>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</si>
  <si>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</si>
  <si>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</si>
  <si>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</si>
  <si>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</si>
  <si>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</si>
  <si>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</si>
  <si>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</si>
  <si>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</si>
  <si>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</si>
  <si>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</si>
  <si>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</si>
  <si>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</si>
  <si>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</si>
  <si>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</si>
  <si>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</si>
  <si>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</si>
  <si>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</si>
  <si>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</si>
  <si>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</si>
  <si>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</si>
  <si>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</si>
  <si>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</si>
  <si>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</si>
  <si>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</si>
  <si>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</si>
  <si>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</si>
  <si>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</si>
  <si>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</si>
  <si>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</si>
  <si>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</si>
  <si>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</si>
  <si>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</si>
  <si>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</si>
  <si>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</si>
  <si>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</si>
  <si>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</si>
  <si>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</si>
  <si>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</si>
  <si>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</si>
  <si>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</si>
  <si>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</si>
  <si>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</si>
  <si>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</si>
  <si>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</si>
  <si>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</si>
  <si>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</si>
  <si>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</si>
  <si>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</si>
  <si>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</si>
  <si>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</si>
  <si>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</si>
  <si>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</si>
  <si>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</si>
  <si>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</si>
  <si>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</si>
  <si>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</si>
  <si>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</si>
  <si>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</si>
  <si>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</si>
  <si>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</si>
  <si>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</si>
  <si>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</si>
  <si>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</si>
  <si>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</si>
  <si>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</si>
  <si>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</si>
  <si>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</si>
  <si>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</si>
  <si>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</si>
  <si>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</si>
  <si>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</si>
  <si>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</si>
  <si>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</si>
  <si>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</si>
  <si>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</si>
  <si>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</si>
  <si>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</si>
  <si>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</si>
  <si>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</si>
  <si>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</si>
  <si>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</si>
  <si>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</si>
  <si>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</si>
  <si>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</si>
  <si>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</si>
  <si>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</si>
  <si>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</si>
  <si>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</si>
  <si>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</si>
  <si>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</si>
  <si>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</si>
  <si>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</si>
  <si>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</si>
  <si>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</si>
  <si>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</si>
  <si>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</si>
  <si>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</si>
  <si>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</si>
  <si>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</si>
  <si>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</si>
  <si>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</si>
  <si>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</si>
  <si>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</si>
  <si>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</si>
  <si>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</si>
  <si>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</si>
  <si>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</si>
  <si>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</si>
  <si>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</si>
  <si>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</si>
  <si>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</si>
  <si>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</si>
  <si>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</si>
  <si>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</si>
  <si>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</si>
  <si>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</si>
  <si>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</si>
  <si>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</si>
  <si>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</si>
  <si>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</si>
  <si>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</si>
  <si>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</si>
  <si>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</si>
  <si>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</si>
  <si>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</si>
  <si>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</si>
  <si>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</si>
  <si>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</si>
  <si>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</si>
  <si>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</si>
  <si>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</si>
  <si>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</si>
  <si>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</si>
  <si>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</si>
  <si>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</si>
  <si>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</si>
  <si>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</si>
  <si>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</si>
  <si>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</si>
  <si>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</si>
  <si>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</si>
  <si>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</si>
  <si>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</si>
  <si>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</si>
  <si>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</si>
  <si>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</si>
  <si>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</si>
  <si>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</si>
  <si>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</si>
  <si>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</si>
  <si>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</si>
  <si>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</si>
  <si>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</si>
  <si>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</si>
  <si>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</si>
  <si>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</si>
  <si>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</si>
  <si>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</si>
  <si>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</si>
  <si>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</si>
  <si>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</si>
  <si>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</si>
  <si>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</si>
  <si>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</si>
  <si>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</si>
  <si>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</si>
  <si>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</si>
  <si>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</si>
  <si>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</si>
  <si>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</si>
  <si>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</si>
  <si>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</si>
  <si>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</si>
  <si>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</si>
  <si>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</si>
  <si>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</si>
  <si>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</si>
  <si>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</si>
  <si>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</si>
  <si>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</si>
  <si>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</si>
  <si>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</si>
  <si>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</si>
  <si>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</si>
  <si>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</si>
  <si>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</si>
  <si>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</si>
  <si>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</si>
  <si>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</si>
  <si>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</si>
  <si>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</si>
  <si>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</si>
  <si>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</si>
  <si>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</si>
  <si>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</si>
  <si>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</si>
  <si>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</si>
  <si>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</si>
  <si>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</si>
  <si>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</si>
  <si>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</si>
  <si>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</si>
  <si>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</si>
  <si>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</si>
  <si>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</si>
  <si>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</si>
  <si>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</si>
  <si>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</si>
  <si>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</si>
  <si>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</si>
  <si>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</si>
  <si>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</si>
  <si>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</si>
  <si>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</si>
  <si>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</si>
  <si>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</si>
  <si>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</si>
  <si>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</si>
  <si>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</si>
  <si>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</si>
  <si>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</si>
  <si>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</si>
  <si>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</si>
  <si>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</si>
  <si>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</si>
  <si>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</si>
  <si>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</si>
  <si>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</si>
  <si>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</si>
  <si>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</si>
  <si>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</si>
  <si>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</si>
  <si>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</si>
  <si>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</si>
  <si>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</si>
  <si>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</si>
  <si>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</si>
  <si>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</si>
  <si>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</si>
  <si>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</si>
  <si>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</si>
  <si>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</si>
  <si>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</si>
  <si>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</si>
  <si>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</si>
  <si>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</si>
  <si>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</si>
  <si>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</si>
  <si>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</si>
  <si>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</si>
  <si>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</si>
  <si>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</si>
  <si>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</si>
  <si>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</si>
  <si>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</si>
  <si>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</si>
  <si>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</si>
  <si>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</si>
  <si>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</si>
  <si>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</si>
  <si>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</si>
  <si>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</si>
  <si>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</si>
  <si>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</si>
  <si>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</si>
  <si>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</si>
  <si>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</si>
  <si>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</si>
  <si>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</si>
  <si>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</si>
  <si>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</si>
  <si>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</si>
  <si>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</si>
  <si>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</si>
  <si>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</si>
  <si>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</si>
  <si>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</si>
  <si>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</si>
  <si>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</si>
  <si>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</si>
  <si>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</si>
  <si>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</si>
  <si>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</si>
  <si>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</si>
  <si>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</si>
  <si>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</si>
  <si>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</si>
  <si>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</si>
  <si>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</si>
  <si>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</si>
  <si>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</si>
  <si>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</si>
  <si>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</si>
  <si>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</si>
  <si>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</si>
  <si>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</si>
  <si>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</si>
  <si>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</si>
  <si>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</si>
  <si>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</si>
  <si>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</si>
  <si>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</si>
  <si>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</si>
  <si>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</si>
  <si>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</si>
  <si>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</si>
  <si>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</si>
  <si>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</si>
  <si>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</si>
  <si>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</si>
  <si>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</si>
  <si>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</si>
  <si>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</si>
  <si>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</si>
  <si>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</si>
  <si>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</si>
  <si>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</si>
  <si>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</si>
  <si>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</si>
  <si>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</si>
  <si>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</si>
  <si>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</si>
  <si>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</si>
  <si>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</si>
  <si>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</si>
  <si>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</si>
  <si>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</si>
  <si>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</si>
  <si>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</si>
  <si>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</si>
  <si>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</si>
  <si>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</si>
  <si>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</si>
  <si>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</si>
  <si>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</si>
  <si>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</si>
  <si>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</si>
  <si>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</si>
  <si>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</si>
  <si>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</si>
  <si>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</si>
  <si>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</si>
  <si>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</si>
  <si>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</si>
  <si>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</si>
  <si>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</si>
  <si>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</si>
  <si>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</si>
  <si>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</si>
  <si>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</si>
  <si>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</si>
  <si>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</si>
  <si>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</si>
  <si>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</si>
  <si>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</si>
  <si>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</si>
  <si>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</si>
  <si>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</si>
  <si>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</si>
  <si>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</si>
  <si>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</si>
  <si>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</si>
  <si>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</si>
  <si>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</si>
  <si>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</si>
  <si>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</si>
  <si>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</si>
  <si>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</si>
  <si>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</si>
  <si>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</si>
  <si>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</si>
  <si>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</si>
  <si>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</si>
  <si>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</si>
  <si>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</si>
  <si>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</si>
  <si>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</si>
  <si>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</si>
  <si>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</si>
  <si>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</si>
  <si>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</si>
  <si>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</si>
  <si>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</si>
  <si>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</si>
  <si>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</si>
  <si>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</si>
  <si>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</si>
  <si>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</si>
  <si>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</si>
  <si>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</si>
  <si>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</si>
  <si>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</si>
  <si>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</si>
  <si>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</si>
  <si>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</si>
  <si>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</si>
  <si>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</si>
  <si>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</si>
  <si>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</si>
  <si>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</si>
  <si>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</si>
  <si>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</si>
  <si>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</si>
  <si>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</si>
  <si>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</si>
  <si>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</si>
  <si>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</si>
  <si>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</si>
  <si>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</si>
  <si>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</si>
  <si>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</si>
  <si>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</si>
  <si>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</si>
  <si>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</si>
  <si>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</si>
  <si>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</si>
  <si>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</si>
  <si>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</si>
  <si>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</si>
  <si>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</si>
  <si>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</si>
  <si>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</si>
  <si>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</si>
  <si>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</si>
  <si>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</si>
  <si>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</si>
  <si>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</si>
  <si>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</si>
  <si>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</si>
  <si>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</si>
  <si>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</si>
  <si>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</si>
  <si>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</si>
  <si>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</si>
  <si>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</si>
  <si>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</si>
  <si>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</si>
  <si>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</si>
  <si>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</si>
  <si>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</si>
  <si>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</si>
  <si>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</si>
  <si>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</si>
  <si>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</si>
  <si>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</si>
  <si>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</si>
  <si>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</si>
  <si>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</si>
  <si>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</si>
  <si>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</si>
  <si>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</si>
  <si>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</si>
  <si>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</si>
  <si>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</si>
  <si>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</si>
  <si>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</si>
  <si>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</si>
  <si>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</si>
  <si>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</si>
  <si>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</si>
  <si>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</si>
  <si>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</si>
  <si>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</si>
  <si>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</si>
  <si>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</si>
  <si>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</si>
  <si>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</si>
  <si>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</si>
  <si>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</si>
  <si>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</si>
  <si>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</si>
  <si>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</si>
  <si>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</si>
  <si>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</si>
  <si>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</si>
  <si>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</si>
  <si>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</si>
  <si>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</si>
  <si>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</si>
  <si>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</si>
  <si>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</si>
  <si>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</si>
  <si>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</si>
  <si>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</si>
  <si>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</si>
  <si>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</si>
  <si>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</si>
  <si>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</si>
  <si>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</si>
  <si>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</si>
  <si>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</si>
  <si>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</si>
  <si>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</si>
  <si>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</si>
  <si>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</si>
  <si>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</si>
  <si>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</si>
  <si>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</si>
  <si>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</si>
  <si>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</si>
  <si>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</si>
  <si>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</si>
  <si>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</si>
  <si>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</si>
  <si>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</si>
  <si>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</si>
  <si>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</si>
  <si>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</si>
  <si>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</si>
  <si>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</si>
  <si>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</si>
  <si>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</si>
  <si>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</si>
  <si>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</si>
  <si>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</si>
  <si>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</si>
  <si>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</si>
  <si>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</si>
  <si>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</si>
  <si>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</si>
  <si>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</si>
  <si>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</si>
  <si>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</si>
  <si>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</si>
  <si>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</si>
  <si>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</si>
  <si>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</si>
  <si>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</si>
  <si>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</si>
  <si>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</si>
  <si>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</si>
  <si>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</si>
  <si>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</si>
  <si>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</si>
  <si>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</si>
  <si>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</si>
  <si>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</si>
  <si>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</si>
  <si>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</si>
  <si>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</si>
  <si>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</si>
  <si>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</si>
  <si>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</si>
  <si>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</si>
  <si>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</si>
  <si>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</si>
  <si>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</si>
  <si>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</si>
  <si>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</si>
  <si>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</si>
  <si>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</si>
  <si>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</si>
  <si>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</si>
  <si>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</si>
  <si>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</si>
  <si>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</si>
  <si>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</si>
  <si>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</si>
  <si>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</si>
  <si>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</si>
  <si>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</si>
  <si>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</si>
  <si>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</si>
  <si>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</si>
  <si>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</si>
  <si>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</si>
  <si>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</si>
  <si>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</si>
  <si>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</si>
  <si>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</si>
  <si>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</si>
  <si>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</si>
  <si>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</si>
  <si>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</si>
  <si>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</si>
  <si>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</si>
  <si>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</si>
  <si>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</si>
  <si>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</si>
  <si>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</si>
  <si>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</si>
  <si>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</si>
  <si>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</si>
  <si>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</si>
  <si>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</si>
  <si>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</si>
  <si>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</si>
  <si>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</si>
  <si>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</si>
  <si>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</si>
  <si>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</si>
  <si>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</si>
  <si>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</si>
  <si>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</si>
  <si>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</si>
  <si>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</si>
  <si>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</si>
  <si>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</si>
  <si>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</si>
  <si>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</si>
  <si>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</si>
  <si>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</si>
  <si>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</si>
  <si>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</si>
  <si>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</si>
  <si>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</si>
  <si>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</si>
  <si>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</si>
  <si>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</si>
  <si>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</si>
  <si>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</si>
  <si>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</si>
  <si>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</si>
  <si>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</si>
  <si>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</si>
  <si>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</si>
  <si>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</si>
  <si>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</si>
  <si>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</si>
  <si>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</si>
  <si>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</si>
  <si>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</si>
  <si>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</si>
  <si>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</si>
  <si>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</si>
  <si>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</si>
  <si>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</si>
  <si>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</si>
  <si>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</si>
  <si>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</si>
  <si>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</si>
  <si>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</si>
  <si>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</si>
  <si>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</si>
  <si>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</si>
  <si>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</si>
  <si>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</si>
  <si>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</si>
  <si>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</si>
  <si>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</si>
  <si>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</si>
  <si>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</si>
  <si>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</si>
  <si>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</si>
  <si>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</si>
  <si>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</si>
  <si>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</si>
  <si>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</si>
  <si>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</si>
  <si>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</si>
  <si>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</si>
  <si>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</si>
  <si>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</si>
  <si>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</si>
  <si>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</si>
  <si>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</si>
  <si>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</si>
  <si>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</si>
  <si>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</si>
  <si>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</si>
  <si>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</si>
  <si>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</si>
  <si>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</si>
  <si>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</si>
  <si>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</si>
  <si>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</si>
  <si>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</si>
  <si>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</si>
  <si>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</si>
  <si>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</si>
  <si>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</si>
  <si>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</si>
  <si>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</si>
  <si>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</si>
  <si>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</si>
  <si>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</si>
  <si>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</si>
  <si>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</si>
  <si>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</si>
  <si>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</si>
  <si>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</si>
  <si>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</si>
  <si>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</si>
  <si>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</si>
  <si>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</si>
  <si>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</si>
  <si>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</si>
  <si>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</si>
  <si>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</si>
  <si>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</si>
  <si>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</si>
  <si>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</si>
  <si>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</si>
  <si>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</si>
  <si>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</si>
  <si>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</si>
  <si>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</si>
  <si>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</si>
  <si>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</si>
  <si>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</si>
  <si>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</si>
  <si>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</si>
  <si>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</si>
  <si>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</si>
  <si>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</si>
  <si>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</si>
  <si>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</si>
  <si>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</si>
  <si>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</si>
  <si>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</si>
  <si>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</si>
  <si>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</si>
  <si>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</si>
  <si>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</si>
  <si>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</si>
  <si>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</si>
  <si>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</si>
  <si>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</si>
  <si>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</si>
  <si>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</si>
  <si>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</si>
  <si>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</si>
  <si>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</si>
  <si>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</si>
  <si>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</si>
  <si>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</si>
  <si>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</si>
  <si>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</si>
  <si>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</si>
  <si>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</si>
  <si>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</si>
  <si>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</si>
  <si>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</si>
  <si>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</si>
  <si>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</si>
  <si>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</si>
  <si>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</si>
  <si>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</si>
  <si>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</si>
  <si>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</si>
  <si>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</si>
  <si>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</si>
  <si>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</si>
  <si>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</si>
  <si>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</si>
  <si>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</si>
  <si>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</si>
  <si>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</si>
  <si>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</si>
  <si>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</si>
  <si>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</si>
  <si>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</si>
  <si>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</si>
  <si>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</si>
  <si>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</si>
  <si>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</si>
  <si>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</si>
  <si>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</si>
  <si>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</si>
  <si>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</si>
  <si>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</si>
  <si>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</si>
  <si>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</si>
  <si>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</si>
  <si>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</si>
  <si>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</si>
  <si>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</si>
  <si>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</si>
  <si>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</si>
  <si>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</si>
  <si>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</si>
  <si>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</si>
  <si>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</si>
  <si>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</si>
  <si>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</si>
  <si>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</si>
  <si>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</si>
  <si>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</si>
  <si>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</si>
  <si>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</si>
  <si>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</si>
  <si>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</si>
  <si>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</si>
  <si>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</si>
  <si>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</si>
  <si>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</si>
  <si>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</si>
  <si>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</si>
  <si>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</si>
  <si>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</si>
  <si>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</si>
  <si>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</si>
  <si>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</si>
  <si>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</si>
  <si>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</si>
  <si>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</si>
  <si>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</si>
  <si>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</si>
  <si>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</si>
  <si>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</si>
  <si>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</si>
  <si>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</si>
  <si>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</si>
  <si>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</si>
  <si>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</si>
  <si>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</si>
  <si>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</si>
  <si>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</si>
  <si>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</si>
  <si>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</si>
  <si>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</si>
  <si>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</si>
  <si>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</si>
  <si>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</si>
  <si>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</si>
  <si>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</si>
  <si>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</si>
  <si>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</si>
  <si>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</si>
  <si>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</si>
  <si>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</si>
  <si>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</si>
  <si>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</si>
  <si>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</si>
  <si>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</si>
  <si>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</si>
  <si>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</si>
  <si>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</si>
  <si>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</si>
  <si>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</si>
  <si>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</si>
  <si>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</si>
  <si>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</si>
  <si>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</si>
  <si>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</si>
  <si>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</si>
  <si>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</si>
  <si>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</si>
  <si>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</si>
  <si>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</si>
  <si>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</si>
  <si>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</si>
  <si>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</si>
  <si>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</si>
  <si>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</si>
  <si>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</si>
  <si>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</si>
  <si>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</si>
  <si>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</si>
  <si>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</si>
  <si>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</si>
  <si>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</si>
  <si>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</si>
  <si>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</si>
  <si>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</si>
  <si>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</si>
  <si>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</si>
  <si>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</si>
  <si>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</si>
  <si>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</si>
  <si>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</si>
  <si>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</si>
  <si>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</si>
  <si>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</si>
  <si>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</si>
  <si>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</si>
  <si>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</si>
  <si>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</si>
  <si>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</si>
  <si>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</si>
  <si>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</si>
  <si>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</si>
  <si>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</si>
  <si>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</si>
  <si>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</si>
  <si>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</si>
  <si>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</si>
  <si>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</si>
  <si>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</si>
  <si>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</si>
  <si>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</si>
  <si>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</si>
  <si>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</si>
  <si>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</si>
  <si>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</si>
  <si>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</si>
  <si>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</si>
  <si>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</si>
  <si>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</si>
  <si>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</si>
  <si>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</si>
  <si>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</si>
  <si>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</si>
  <si>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</si>
  <si>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</si>
  <si>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</si>
  <si>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</si>
  <si>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</si>
  <si>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</si>
  <si>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</si>
  <si>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</si>
  <si>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</si>
  <si>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</si>
  <si>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</si>
  <si>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</si>
  <si>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</si>
  <si>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</si>
  <si>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</si>
  <si>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</si>
  <si>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</si>
  <si>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</si>
  <si>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</si>
  <si>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</si>
  <si>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</si>
  <si>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</si>
  <si>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</si>
  <si>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</si>
  <si>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</si>
  <si>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</si>
  <si>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</si>
  <si>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</si>
  <si>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</si>
  <si>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</si>
  <si>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</si>
  <si>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</si>
  <si>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</si>
  <si>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</si>
  <si>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</si>
  <si>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</si>
  <si>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</si>
  <si>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</si>
  <si>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</si>
  <si>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</si>
  <si>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</si>
  <si>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</si>
  <si>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</si>
  <si>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</si>
  <si>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</si>
  <si>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</si>
  <si>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</si>
  <si>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</si>
  <si>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</si>
  <si>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</si>
  <si>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</si>
  <si>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</si>
  <si>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</si>
  <si>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</si>
  <si>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</si>
  <si>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</si>
  <si>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</si>
  <si>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</si>
  <si>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</si>
  <si>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</si>
  <si>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</si>
  <si>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</si>
  <si>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</si>
  <si>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</si>
  <si>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</si>
  <si>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</si>
  <si>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</si>
  <si>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</si>
  <si>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</si>
  <si>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</si>
  <si>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</si>
  <si>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</si>
  <si>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</si>
  <si>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</si>
  <si>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</si>
  <si>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</si>
  <si>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</si>
  <si>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</si>
  <si>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</si>
  <si>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</si>
  <si>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</si>
  <si>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</si>
  <si>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</si>
  <si>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</si>
  <si>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</si>
  <si>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</si>
  <si>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</si>
  <si>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</si>
  <si>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</si>
  <si>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</si>
  <si>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</si>
  <si>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</si>
  <si>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</si>
  <si>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</si>
  <si>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</si>
  <si>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</si>
  <si>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</si>
  <si>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</si>
  <si>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</si>
  <si>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</si>
  <si>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</si>
  <si>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</si>
  <si>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</si>
  <si>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</si>
  <si>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</si>
  <si>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</si>
  <si>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</si>
  <si>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</si>
  <si>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</si>
  <si>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</si>
  <si>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</si>
  <si>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</si>
  <si>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</si>
  <si>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</si>
  <si>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</si>
  <si>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</si>
  <si>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</si>
  <si>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</si>
  <si>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</si>
  <si>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</si>
  <si>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</si>
  <si>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</si>
  <si>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</si>
  <si>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</si>
  <si>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</si>
  <si>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</si>
  <si>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</si>
  <si>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</si>
  <si>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</si>
  <si>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</si>
  <si>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</si>
  <si>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</si>
  <si>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</si>
  <si>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</si>
  <si>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</si>
  <si>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</si>
  <si>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</si>
  <si>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</si>
  <si>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</si>
  <si>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</si>
  <si>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</si>
  <si>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</si>
  <si>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</si>
  <si>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</si>
  <si>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</si>
  <si>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</si>
  <si>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</si>
  <si>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</si>
  <si>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</si>
  <si>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</si>
  <si>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</si>
  <si>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</si>
  <si>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</si>
  <si>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</si>
  <si>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</si>
  <si>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</si>
  <si>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</si>
  <si>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</si>
  <si>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</si>
  <si>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</si>
  <si>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</si>
  <si>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</si>
  <si>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</si>
  <si>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</si>
  <si>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</si>
  <si>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</si>
  <si>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</si>
  <si>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</si>
  <si>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</si>
  <si>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</si>
  <si>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</si>
  <si>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</si>
  <si>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</si>
  <si>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</si>
  <si>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</si>
  <si>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</si>
  <si>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</si>
  <si>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</si>
  <si>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</si>
  <si>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</si>
  <si>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</si>
  <si>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</si>
  <si>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</si>
  <si>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</si>
  <si>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</si>
  <si>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</si>
  <si>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</si>
  <si>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</si>
  <si>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</si>
  <si>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</si>
  <si>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</si>
  <si>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</si>
  <si>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</si>
  <si>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</si>
  <si>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</si>
  <si>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</si>
  <si>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</si>
  <si>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</si>
  <si>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</si>
  <si>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</si>
  <si>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</si>
  <si>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</si>
  <si>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</si>
  <si>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</si>
  <si>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</si>
  <si>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</si>
  <si>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</si>
  <si>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</si>
  <si>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</si>
  <si>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</si>
  <si>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</si>
  <si>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</si>
  <si>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</si>
  <si>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</si>
  <si>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</si>
  <si>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</si>
  <si>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</si>
  <si>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</si>
  <si>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</si>
  <si>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</si>
  <si>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</si>
  <si>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</si>
  <si>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</si>
  <si>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</si>
  <si>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</si>
  <si>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</si>
  <si>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</si>
  <si>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</si>
  <si>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</si>
  <si>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</si>
  <si>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</si>
  <si>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</si>
  <si>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</si>
  <si>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</si>
  <si>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</si>
  <si>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</si>
  <si>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</si>
  <si>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</si>
  <si>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</si>
  <si>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</si>
  <si>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</si>
  <si>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</si>
  <si>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</si>
  <si>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</si>
  <si>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</si>
  <si>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</si>
  <si>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</si>
  <si>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</si>
  <si>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</si>
  <si>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</si>
  <si>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</si>
  <si>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</si>
  <si>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</si>
  <si>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</si>
  <si>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</si>
  <si>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</si>
  <si>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</si>
  <si>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</si>
  <si>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</si>
  <si>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</si>
  <si>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</si>
  <si>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</si>
  <si>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</si>
  <si>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</si>
  <si>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</si>
  <si>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</si>
  <si>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</si>
  <si>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</si>
  <si>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</si>
  <si>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</si>
  <si>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</si>
  <si>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</si>
  <si>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</si>
  <si>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</si>
  <si>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</si>
  <si>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</si>
  <si>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</si>
  <si>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</si>
  <si>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</si>
  <si>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</si>
  <si>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</si>
  <si>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</si>
  <si>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</si>
  <si>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</si>
  <si>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</si>
  <si>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</si>
  <si>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</si>
  <si>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</si>
  <si>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</si>
  <si>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</si>
  <si>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</si>
  <si>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</si>
  <si>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</si>
  <si>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</si>
  <si>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</si>
  <si>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</si>
  <si>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</si>
  <si>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</si>
  <si>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</si>
  <si>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</si>
  <si>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</si>
  <si>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</si>
  <si>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</si>
  <si>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</si>
  <si>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</si>
  <si>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</si>
  <si>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</si>
  <si>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</si>
  <si>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</si>
  <si>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</si>
  <si>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</si>
  <si>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</si>
  <si>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</si>
  <si>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</si>
  <si>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</si>
  <si>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</si>
  <si>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</si>
  <si>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</si>
  <si>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</si>
  <si>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</si>
  <si>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</si>
  <si>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</si>
  <si>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</si>
  <si>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</si>
  <si>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</si>
  <si>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</si>
  <si>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</si>
  <si>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</si>
  <si>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</si>
  <si>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</si>
  <si>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</si>
  <si>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</si>
  <si>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</si>
  <si>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</si>
  <si>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</si>
  <si>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</si>
  <si>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</si>
  <si>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</si>
  <si>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</si>
  <si>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</si>
  <si>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</si>
  <si>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</si>
  <si>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</si>
  <si>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</si>
  <si>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</si>
  <si>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</si>
  <si>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</si>
  <si>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</si>
  <si>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</si>
  <si>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</si>
  <si>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</si>
  <si>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</si>
  <si>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</si>
  <si>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</si>
  <si>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</si>
  <si>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</si>
  <si>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</si>
  <si>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</si>
  <si>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</si>
  <si>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</si>
  <si>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</si>
  <si>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</si>
  <si>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</si>
  <si>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</si>
  <si>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</si>
  <si>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</si>
  <si>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</si>
  <si>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</si>
  <si>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</si>
  <si>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</si>
  <si>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</si>
  <si>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</si>
  <si>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</si>
  <si>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</si>
  <si>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</si>
  <si>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</si>
  <si>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</si>
  <si>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</si>
  <si>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</si>
  <si>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</si>
  <si>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</si>
  <si>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</si>
  <si>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</si>
  <si>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</si>
  <si>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</si>
  <si>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</si>
  <si>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</si>
  <si>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</si>
  <si>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</si>
  <si>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</si>
  <si>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</si>
  <si>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</si>
  <si>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</si>
  <si>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</si>
  <si>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</si>
  <si>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</si>
  <si>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</si>
  <si>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</si>
  <si>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</si>
  <si>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</si>
  <si>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</si>
  <si>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</si>
  <si>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</si>
  <si>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</si>
  <si>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</si>
  <si>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</si>
  <si>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</si>
  <si>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</si>
  <si>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</si>
  <si>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</si>
  <si>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</si>
  <si>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</si>
  <si>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</si>
  <si>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</si>
  <si>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</si>
  <si>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</si>
  <si>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</si>
  <si>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</si>
  <si>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</si>
  <si>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</si>
  <si>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</si>
  <si>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</si>
  <si>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</si>
  <si>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</si>
  <si>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</si>
  <si>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</si>
  <si>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</si>
  <si>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</si>
  <si>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</si>
  <si>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</si>
  <si>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</si>
  <si>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</si>
  <si>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</si>
  <si>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</si>
  <si>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</si>
  <si>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</si>
  <si>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</si>
  <si>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</si>
  <si>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</si>
  <si>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</si>
  <si>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</si>
  <si>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</si>
  <si>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</si>
  <si>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</si>
  <si>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</si>
  <si>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</si>
  <si>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</si>
  <si>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</si>
  <si>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</si>
  <si>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</si>
  <si>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</si>
  <si>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</si>
  <si>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</si>
  <si>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</si>
  <si>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</si>
  <si>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</si>
  <si>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</si>
  <si>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</si>
  <si>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</si>
  <si>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</si>
  <si>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</si>
  <si>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</si>
  <si>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</si>
  <si>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</si>
  <si>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</si>
  <si>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</si>
  <si>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</si>
  <si>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</si>
  <si>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</si>
  <si>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</si>
  <si>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</si>
  <si>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</si>
  <si>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</si>
  <si>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</si>
  <si>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</si>
  <si>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</si>
  <si>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</si>
  <si>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</si>
  <si>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</si>
  <si>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</si>
  <si>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</si>
  <si>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</si>
  <si>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</si>
  <si>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</si>
  <si>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</si>
  <si>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</si>
  <si>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</si>
  <si>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</si>
  <si>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</si>
  <si>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</si>
  <si>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</si>
  <si>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</si>
  <si>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</si>
  <si>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</si>
  <si>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</si>
  <si>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</si>
  <si>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</si>
  <si>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</si>
  <si>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</si>
  <si>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</si>
  <si>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</si>
  <si>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</si>
  <si>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</si>
  <si>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</si>
  <si>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</si>
  <si>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</si>
  <si>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</si>
  <si>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</si>
  <si>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</si>
  <si>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</si>
  <si>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</si>
  <si>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</si>
  <si>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</si>
  <si>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</si>
  <si>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</si>
  <si>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</si>
  <si>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</si>
  <si>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</si>
  <si>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</si>
  <si>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</si>
  <si>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</si>
  <si>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</si>
  <si>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</si>
  <si>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</si>
  <si>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</si>
  <si>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</si>
  <si>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</si>
  <si>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</si>
  <si>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</si>
  <si>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</si>
  <si>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</si>
  <si>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</si>
  <si>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</si>
  <si>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</si>
  <si>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</si>
  <si>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</si>
  <si>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</si>
  <si>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</si>
  <si>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</si>
  <si>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</si>
  <si>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</si>
  <si>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</si>
  <si>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</si>
  <si>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</si>
  <si>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</si>
  <si>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</si>
  <si>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</si>
  <si>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</si>
  <si>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</si>
  <si>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</si>
  <si>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</si>
  <si>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</si>
  <si>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</si>
  <si>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</si>
  <si>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</si>
  <si>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</si>
  <si>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</si>
  <si>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</si>
  <si>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</si>
  <si>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</si>
  <si>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</si>
  <si>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</si>
  <si>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</si>
  <si>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</si>
  <si>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</si>
  <si>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</si>
  <si>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</si>
  <si>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</si>
  <si>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</si>
  <si>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</si>
  <si>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</si>
  <si>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</si>
  <si>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</si>
  <si>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</si>
  <si>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</si>
  <si>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</si>
  <si>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</si>
  <si>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</si>
  <si>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</si>
  <si>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</si>
  <si>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</si>
  <si>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</si>
  <si>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</si>
  <si>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</si>
  <si>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</si>
  <si>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</si>
  <si>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</si>
  <si>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</si>
  <si>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</si>
  <si>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</si>
  <si>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</si>
  <si>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</si>
  <si>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</si>
  <si>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</si>
  <si>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</si>
  <si>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</si>
  <si>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</si>
  <si>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</si>
  <si>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</si>
  <si>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</si>
  <si>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</si>
  <si>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</si>
  <si>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</si>
  <si>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</si>
  <si>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</si>
  <si>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</si>
  <si>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</si>
  <si>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</si>
  <si>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</si>
  <si>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</si>
  <si>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</si>
  <si>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</si>
  <si>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</si>
  <si>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</si>
  <si>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</si>
  <si>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</si>
  <si>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</si>
  <si>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</si>
  <si>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</si>
  <si>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</si>
  <si>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</si>
  <si>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</si>
  <si>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</si>
  <si>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</si>
  <si>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</si>
  <si>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</si>
  <si>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</si>
  <si>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</si>
  <si>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</si>
  <si>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</si>
  <si>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</si>
  <si>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</si>
  <si>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</si>
  <si>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</si>
  <si>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</si>
  <si>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</si>
  <si>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</si>
  <si>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</si>
  <si>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</si>
  <si>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</si>
  <si>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</si>
  <si>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</si>
  <si>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</si>
  <si>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</si>
  <si>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</si>
  <si>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</si>
  <si>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</si>
  <si>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</si>
  <si>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</si>
  <si>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</si>
  <si>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</si>
  <si>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</si>
  <si>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</si>
  <si>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</si>
  <si>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</si>
  <si>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</si>
  <si>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</si>
  <si>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</si>
  <si>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</si>
  <si>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</si>
  <si>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</si>
  <si>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</si>
  <si>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</si>
  <si>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</si>
  <si>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</si>
  <si>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</si>
  <si>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</si>
  <si>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</si>
  <si>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</si>
  <si>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</si>
  <si>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</si>
  <si>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</si>
  <si>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</si>
  <si>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</si>
  <si>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</si>
  <si>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</si>
  <si>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</si>
  <si>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</si>
  <si>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</si>
  <si>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</si>
  <si>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</si>
  <si>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</si>
  <si>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</si>
  <si>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</si>
  <si>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</si>
  <si>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</si>
  <si>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</si>
  <si>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</si>
  <si>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</si>
  <si>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</si>
  <si>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</si>
  <si>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</si>
  <si>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</si>
  <si>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</si>
  <si>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</si>
  <si>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</si>
  <si>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</si>
  <si>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</si>
  <si>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</si>
  <si>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</si>
  <si>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</si>
  <si>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</si>
  <si>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</si>
  <si>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</si>
  <si>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</si>
  <si>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</si>
  <si>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</si>
  <si>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</si>
  <si>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</si>
  <si>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</si>
  <si>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</si>
  <si>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</si>
  <si>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</si>
  <si>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</si>
  <si>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</si>
  <si>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</si>
  <si>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</si>
  <si>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</si>
  <si>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</si>
  <si>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</si>
  <si>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</si>
  <si>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</si>
  <si>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</si>
  <si>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</si>
  <si>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</si>
  <si>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</si>
  <si>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</si>
  <si>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</si>
  <si>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</si>
  <si>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</si>
  <si>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</si>
  <si>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</si>
  <si>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</si>
  <si>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</si>
  <si>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</si>
  <si>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</si>
  <si>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</si>
  <si>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</si>
  <si>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</si>
  <si>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</si>
  <si>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</si>
  <si>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</si>
  <si>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</si>
  <si>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</si>
  <si>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</si>
  <si>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</si>
  <si>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</si>
  <si>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</si>
  <si>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</si>
  <si>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</si>
  <si>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</si>
  <si>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</si>
  <si>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</si>
  <si>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</si>
  <si>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</si>
  <si>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</si>
  <si>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</si>
  <si>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</si>
  <si>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</si>
  <si>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</si>
  <si>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</si>
  <si>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</si>
  <si>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</si>
  <si>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</si>
  <si>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</si>
  <si>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</si>
  <si>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</si>
  <si>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</si>
  <si>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</si>
  <si>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</si>
  <si>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</si>
  <si>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</si>
  <si>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</si>
  <si>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</si>
  <si>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</si>
  <si>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</si>
  <si>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</si>
  <si>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</si>
  <si>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</si>
  <si>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</si>
  <si>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</si>
  <si>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</si>
  <si>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</si>
  <si>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</si>
  <si>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</si>
  <si>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</si>
  <si>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</si>
  <si>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</si>
  <si>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</si>
  <si>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</si>
  <si>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</si>
  <si>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</si>
  <si>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</si>
  <si>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</si>
  <si>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</si>
  <si>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</si>
  <si>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</si>
  <si>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</si>
  <si>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</si>
  <si>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</si>
  <si>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</si>
  <si>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</si>
  <si>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</si>
  <si>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</si>
  <si>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</si>
  <si>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</si>
  <si>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</si>
  <si>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</si>
  <si>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</si>
  <si>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</si>
  <si>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</si>
  <si>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</si>
  <si>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</si>
  <si>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</si>
  <si>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</si>
  <si>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</si>
  <si>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</si>
  <si>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</si>
  <si>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</si>
  <si>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</si>
  <si>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</si>
  <si>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</si>
  <si>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</si>
  <si>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</si>
  <si>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</si>
  <si>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</si>
  <si>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</si>
  <si>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</si>
  <si>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</si>
  <si>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</si>
  <si>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</si>
  <si>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</si>
  <si>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</si>
  <si>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</si>
  <si>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</si>
  <si>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</si>
  <si>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</si>
  <si>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</si>
  <si>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</si>
  <si>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</si>
  <si>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</si>
  <si>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</si>
  <si>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</si>
  <si>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</si>
  <si>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</si>
  <si>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</si>
  <si>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</si>
  <si>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</si>
  <si>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</si>
  <si>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</si>
  <si>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</si>
  <si>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</si>
  <si>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</si>
  <si>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</si>
  <si>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</si>
  <si>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</si>
  <si>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</si>
  <si>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</si>
  <si>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</si>
  <si>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</si>
  <si>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</si>
  <si>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</si>
  <si>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</si>
  <si>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</si>
  <si>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</si>
  <si>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</si>
  <si>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</si>
  <si>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</si>
  <si>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</si>
  <si>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</si>
  <si>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</si>
  <si>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</si>
  <si>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</si>
  <si>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</si>
  <si>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</si>
  <si>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</si>
  <si>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</si>
  <si>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</si>
  <si>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</si>
  <si>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</si>
  <si>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</si>
  <si>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</si>
  <si>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</si>
  <si>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</si>
  <si>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</si>
  <si>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</si>
  <si>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</si>
  <si>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</si>
  <si>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</si>
  <si>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</si>
  <si>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</si>
  <si>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</si>
  <si>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</si>
  <si>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</si>
  <si>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</si>
  <si>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</si>
  <si>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</si>
  <si>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</si>
  <si>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</si>
  <si>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</si>
  <si>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</si>
  <si>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</si>
  <si>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</si>
  <si>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</si>
  <si>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</si>
  <si>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</si>
  <si>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</si>
  <si>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</si>
  <si>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</si>
  <si>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</si>
  <si>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</si>
  <si>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</si>
  <si>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</si>
  <si>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</si>
  <si>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</si>
  <si>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</si>
  <si>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</si>
  <si>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</si>
  <si>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</si>
  <si>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</si>
  <si>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</si>
  <si>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</si>
  <si>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</si>
  <si>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</si>
  <si>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</si>
  <si>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</si>
  <si>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</si>
  <si>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</si>
  <si>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</si>
  <si>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</si>
  <si>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</si>
  <si>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</si>
  <si>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</si>
  <si>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</si>
  <si>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</si>
  <si>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</si>
  <si>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</si>
  <si>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</si>
  <si>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</si>
  <si>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</si>
  <si>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</si>
  <si>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</si>
  <si>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</si>
  <si>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</si>
  <si>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</si>
  <si>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</si>
  <si>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</si>
  <si>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</si>
  <si>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</si>
  <si>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</si>
  <si>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</si>
  <si>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</si>
  <si>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</si>
  <si>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</si>
  <si>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</si>
  <si>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</si>
  <si>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</si>
  <si>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</si>
  <si>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</si>
  <si>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</si>
  <si>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</si>
  <si>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</si>
  <si>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</si>
  <si>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</si>
  <si>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</si>
  <si>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</si>
  <si>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</si>
  <si>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</si>
  <si>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</si>
  <si>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</si>
  <si>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</si>
  <si>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</si>
  <si>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</si>
  <si>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</si>
  <si>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</si>
  <si>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</si>
  <si>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</si>
  <si>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</si>
  <si>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</si>
  <si>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</si>
  <si>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</si>
  <si>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</si>
  <si>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</si>
  <si>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</si>
  <si>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</si>
  <si>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</si>
  <si>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</si>
  <si>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</si>
  <si>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</si>
  <si>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</si>
  <si>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</si>
  <si>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</si>
  <si>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</si>
  <si>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</si>
  <si>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</si>
  <si>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</si>
  <si>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</si>
  <si>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</si>
  <si>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</si>
  <si>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</si>
  <si>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</si>
  <si>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</si>
  <si>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</si>
  <si>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</si>
  <si>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</si>
  <si>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</si>
  <si>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</si>
  <si>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</si>
  <si>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</si>
  <si>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</si>
  <si>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</si>
  <si>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</si>
  <si>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</si>
  <si>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</si>
  <si>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</si>
  <si>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</si>
  <si>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</si>
  <si>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</si>
  <si>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</si>
  <si>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</si>
  <si>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</si>
  <si>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</si>
  <si>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</si>
  <si>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</si>
  <si>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</si>
  <si>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</si>
  <si>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</si>
  <si>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</si>
  <si>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</si>
  <si>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</si>
  <si>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</si>
  <si>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</si>
  <si>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</si>
  <si>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</si>
  <si>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</si>
  <si>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</si>
  <si>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</si>
  <si>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</si>
  <si>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</si>
  <si>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</si>
  <si>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</si>
  <si>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</si>
  <si>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</si>
  <si>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</si>
  <si>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</si>
  <si>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</si>
  <si>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</si>
  <si>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</si>
  <si>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</si>
  <si>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</si>
  <si>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</si>
  <si>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</si>
  <si>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</si>
  <si>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</si>
  <si>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</si>
  <si>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</si>
  <si>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</si>
  <si>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</si>
  <si>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</si>
  <si>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</si>
  <si>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</si>
  <si>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</si>
  <si>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</si>
  <si>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</si>
  <si>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</si>
  <si>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</si>
  <si>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</si>
  <si>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</si>
  <si>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</si>
  <si>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</si>
  <si>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</si>
  <si>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</si>
  <si>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</si>
  <si>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</si>
  <si>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</si>
  <si>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</si>
  <si>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</si>
  <si>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</si>
  <si>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</si>
  <si>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</si>
  <si>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</si>
  <si>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</si>
  <si>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</si>
  <si>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</si>
  <si>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</si>
  <si>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</si>
  <si>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</si>
  <si>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</si>
  <si>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</si>
  <si>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</si>
  <si>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</si>
  <si>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</si>
  <si>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</si>
  <si>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</si>
  <si>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</si>
  <si>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</si>
  <si>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</si>
  <si>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</si>
  <si>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</si>
  <si>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</si>
  <si>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</si>
  <si>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</si>
  <si>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</si>
  <si>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</si>
  <si>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</si>
  <si>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</si>
  <si>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</si>
  <si>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</si>
  <si>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</si>
  <si>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</si>
  <si>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</si>
  <si>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</si>
  <si>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</si>
  <si>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</si>
  <si>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</si>
  <si>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</si>
  <si>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</si>
  <si>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</si>
  <si>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</si>
  <si>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</si>
  <si>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</si>
  <si>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</si>
  <si>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</si>
  <si>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</si>
  <si>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</si>
  <si>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</si>
  <si>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</si>
  <si>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</si>
  <si>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</si>
  <si>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</si>
  <si>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</si>
  <si>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</si>
  <si>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</si>
  <si>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</si>
  <si>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</si>
  <si>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</si>
  <si>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</si>
  <si>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</si>
  <si>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</si>
  <si>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</si>
  <si>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</si>
  <si>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</si>
  <si>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</si>
  <si>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</si>
  <si>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</si>
  <si>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</si>
  <si>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</si>
  <si>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</si>
  <si>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</si>
  <si>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</si>
  <si>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</si>
  <si>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</si>
  <si>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</si>
  <si>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</si>
  <si>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</si>
  <si>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</si>
  <si>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</si>
  <si>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</si>
  <si>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</si>
  <si>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</si>
  <si>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</si>
  <si>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</si>
  <si>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</si>
  <si>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</si>
  <si>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</si>
  <si>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</si>
  <si>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</si>
  <si>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</si>
  <si>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</si>
  <si>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</si>
  <si>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</si>
  <si>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</si>
  <si>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</si>
  <si>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</si>
  <si>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</si>
  <si>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</si>
  <si>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</si>
  <si>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</si>
  <si>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</si>
  <si>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</si>
  <si>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</si>
  <si>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</si>
  <si>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</si>
  <si>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</si>
  <si>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</si>
  <si>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</si>
  <si>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</si>
  <si>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</si>
  <si>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</si>
  <si>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</si>
  <si>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</si>
  <si>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</si>
  <si>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</si>
  <si>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</si>
  <si>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</si>
  <si>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</si>
  <si>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</si>
  <si>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</si>
  <si>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</si>
  <si>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</si>
  <si>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</si>
  <si>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</si>
  <si>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</si>
  <si>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</si>
  <si>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</si>
  <si>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</si>
  <si>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</si>
  <si>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</si>
  <si>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</si>
  <si>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</si>
  <si>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</si>
  <si>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</si>
  <si>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</si>
  <si>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</si>
  <si>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</si>
  <si>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</si>
  <si>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</si>
  <si>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</si>
  <si>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</si>
  <si>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</si>
  <si>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</si>
  <si>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</si>
  <si>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</si>
  <si>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</si>
  <si>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</si>
  <si>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</si>
  <si>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</si>
  <si>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</si>
  <si>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</si>
  <si>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</si>
  <si>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</si>
  <si>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</si>
  <si>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</si>
  <si>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</si>
  <si>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</si>
  <si>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</si>
  <si>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</si>
  <si>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</si>
  <si>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</si>
  <si>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</si>
  <si>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</si>
  <si>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</si>
  <si>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</si>
  <si>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</si>
  <si>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</si>
  <si>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</si>
  <si>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</si>
  <si>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</si>
  <si>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</si>
  <si>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</si>
  <si>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</si>
  <si>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</si>
  <si>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</si>
  <si>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</si>
  <si>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</si>
  <si>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</si>
  <si>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</si>
  <si>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</si>
  <si>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</si>
  <si>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</si>
  <si>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</si>
  <si>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</si>
  <si>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</si>
  <si>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</si>
  <si>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</si>
  <si>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</si>
  <si>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</si>
  <si>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</si>
  <si>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</si>
  <si>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</si>
  <si>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</si>
  <si>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</si>
  <si>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</si>
  <si>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</si>
  <si>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</si>
  <si>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</si>
  <si>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</si>
  <si>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</si>
  <si>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</si>
  <si>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</si>
  <si>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</si>
  <si>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</si>
  <si>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</si>
  <si>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</si>
  <si>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</si>
  <si>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</si>
  <si>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</si>
  <si>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</si>
  <si>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</si>
  <si>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</si>
  <si>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</si>
  <si>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</si>
  <si>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</si>
  <si>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</si>
  <si>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</si>
  <si>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</si>
  <si>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</si>
  <si>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</si>
  <si>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</si>
  <si>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</si>
  <si>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</si>
  <si>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</si>
  <si>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</si>
  <si>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</si>
  <si>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</si>
  <si>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</si>
  <si>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</si>
  <si>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</si>
  <si>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</si>
  <si>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</si>
  <si>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</si>
  <si>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</si>
  <si>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</si>
  <si>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</si>
  <si>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</si>
  <si>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</si>
  <si>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</si>
  <si>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</si>
  <si>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</si>
  <si>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</si>
  <si>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</si>
  <si>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</si>
  <si>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</si>
  <si>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</si>
  <si>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</si>
  <si>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</si>
  <si>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</si>
  <si>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</si>
  <si>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</si>
  <si>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</si>
  <si>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</si>
  <si>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</si>
  <si>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</si>
  <si>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</si>
  <si>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</si>
  <si>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</si>
  <si>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</si>
  <si>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</si>
  <si>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</si>
  <si>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</si>
  <si>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</si>
  <si>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</si>
  <si>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</si>
  <si>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</si>
  <si>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</si>
  <si>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</si>
  <si>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</si>
  <si>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</si>
  <si>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</si>
  <si>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</si>
  <si>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</si>
  <si>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</si>
  <si>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</si>
  <si>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</si>
  <si>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</si>
  <si>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</si>
  <si>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</si>
  <si>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</si>
  <si>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</si>
  <si>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</si>
  <si>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</si>
  <si>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</si>
  <si>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</si>
  <si>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</si>
  <si>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</si>
  <si>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</si>
  <si>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</si>
  <si>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</si>
  <si>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</si>
  <si>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</si>
  <si>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</si>
  <si>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</si>
  <si>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</si>
  <si>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</si>
  <si>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</si>
  <si>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</si>
  <si>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</si>
  <si>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</si>
  <si>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</si>
  <si>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</si>
  <si>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</si>
  <si>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</si>
  <si>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</si>
  <si>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</si>
  <si>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</si>
  <si>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</si>
  <si>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</si>
  <si>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</si>
  <si>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</si>
  <si>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</si>
  <si>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</si>
  <si>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</si>
  <si>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</si>
  <si>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</si>
  <si>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</si>
  <si>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</si>
  <si>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</si>
  <si>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</si>
  <si>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</si>
  <si>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</si>
  <si>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</si>
  <si>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</si>
  <si>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</si>
  <si>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</si>
  <si>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</si>
  <si>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</si>
  <si>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</si>
  <si>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</si>
  <si>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</si>
  <si>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</si>
  <si>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</si>
  <si>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</si>
  <si>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</si>
  <si>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</si>
  <si>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</si>
  <si>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</si>
  <si>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</si>
  <si>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</si>
  <si>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</si>
  <si>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</si>
  <si>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</si>
  <si>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</si>
  <si>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</si>
  <si>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</si>
  <si>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</si>
  <si>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</si>
  <si>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</si>
  <si>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</si>
  <si>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</si>
  <si>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</si>
  <si>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</si>
  <si>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</si>
  <si>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</si>
  <si>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</si>
  <si>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</si>
  <si>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</si>
  <si>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</si>
  <si>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</si>
  <si>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</si>
  <si>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</si>
  <si>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</si>
  <si>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</si>
  <si>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</si>
  <si>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</si>
  <si>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</si>
  <si>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</si>
  <si>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</si>
  <si>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</si>
  <si>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</si>
  <si>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</si>
  <si>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</si>
  <si>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</si>
  <si>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</si>
  <si>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</si>
  <si>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</si>
  <si>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</si>
  <si>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</si>
  <si>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</si>
  <si>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</si>
  <si>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</si>
  <si>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</si>
  <si>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</si>
  <si>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</si>
  <si>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</si>
  <si>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</si>
  <si>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</si>
  <si>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</si>
  <si>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</si>
  <si>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</si>
  <si>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</si>
  <si>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</si>
  <si>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</si>
  <si>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</si>
  <si>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</si>
  <si>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</si>
  <si>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</si>
  <si>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</si>
  <si>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</si>
  <si>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</si>
  <si>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</si>
  <si>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</si>
  <si>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</si>
  <si>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</si>
  <si>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</si>
  <si>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</si>
  <si>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</si>
  <si>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</si>
  <si>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</si>
  <si>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</si>
  <si>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</si>
  <si>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</si>
  <si>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</si>
  <si>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</si>
  <si>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</si>
  <si>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</si>
  <si>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</si>
  <si>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</si>
  <si>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</si>
  <si>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</si>
  <si>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</si>
  <si>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</si>
  <si>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</si>
  <si>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</si>
  <si>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</si>
  <si>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</si>
  <si>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</si>
  <si>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</si>
  <si>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</si>
  <si>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</si>
  <si>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</si>
  <si>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</si>
  <si>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</si>
  <si>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</si>
  <si>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</si>
  <si>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</si>
  <si>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</si>
  <si>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</si>
  <si>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</si>
  <si>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</si>
  <si>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</si>
  <si>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</si>
  <si>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</si>
  <si>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</si>
  <si>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</si>
  <si>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</si>
  <si>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</si>
  <si>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</si>
  <si>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</si>
  <si>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</si>
  <si>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</si>
  <si>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</si>
  <si>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</si>
  <si>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</si>
  <si>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</si>
  <si>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</si>
  <si>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</si>
  <si>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</si>
  <si>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</si>
  <si>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</si>
  <si>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</si>
  <si>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</si>
  <si>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</si>
  <si>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</si>
  <si>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</si>
  <si>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</si>
  <si>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</si>
  <si>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</si>
  <si>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</si>
  <si>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</si>
  <si>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</si>
  <si>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</si>
  <si>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</si>
  <si>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</si>
  <si>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</si>
  <si>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</si>
  <si>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</si>
  <si>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</si>
  <si>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</si>
  <si>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</si>
  <si>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</si>
  <si>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</si>
  <si>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</si>
  <si>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</si>
  <si>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</si>
  <si>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</si>
  <si>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</si>
  <si>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</si>
  <si>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</si>
  <si>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</si>
  <si>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</si>
  <si>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</si>
  <si>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</si>
  <si>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</si>
  <si>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</si>
  <si>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</si>
  <si>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</si>
  <si>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</si>
  <si>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</si>
  <si>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</si>
  <si>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</si>
  <si>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</si>
  <si>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</si>
  <si>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</si>
  <si>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</si>
  <si>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</si>
  <si>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</si>
  <si>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</si>
  <si>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</si>
  <si>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</si>
  <si>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</si>
  <si>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</si>
  <si>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</si>
  <si>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</si>
  <si>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</si>
  <si>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</si>
  <si>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</si>
  <si>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</si>
  <si>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</si>
  <si>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</si>
  <si>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</si>
  <si>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</si>
  <si>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</si>
  <si>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</si>
  <si>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</si>
  <si>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</si>
  <si>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</si>
  <si>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</si>
  <si>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</si>
  <si>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</si>
  <si>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</si>
  <si>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</si>
  <si>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</si>
  <si>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</si>
  <si>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</si>
  <si>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</si>
  <si>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</si>
  <si>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</si>
  <si>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</si>
  <si>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</si>
  <si>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</si>
  <si>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</si>
  <si>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</si>
  <si>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</si>
  <si>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</si>
  <si>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</si>
  <si>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</si>
  <si>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</si>
  <si>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</si>
  <si>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</si>
  <si>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</si>
  <si>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</si>
  <si>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</si>
  <si>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</si>
  <si>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</si>
  <si>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</si>
  <si>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</si>
  <si>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</si>
  <si>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</si>
  <si>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</si>
  <si>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</si>
  <si>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</si>
  <si>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</si>
  <si>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</si>
  <si>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</si>
  <si>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</si>
  <si>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</si>
  <si>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</si>
  <si>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</si>
  <si>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</si>
  <si>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</si>
  <si>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</si>
  <si>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</si>
  <si>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</si>
  <si>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</si>
  <si>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</si>
  <si>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</si>
  <si>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</si>
  <si>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</si>
  <si>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</si>
  <si>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</si>
  <si>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</si>
  <si>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</si>
  <si>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</si>
  <si>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</si>
  <si>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</si>
  <si>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</si>
  <si>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</si>
  <si>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</si>
  <si>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</si>
  <si>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</si>
  <si>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</si>
  <si>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</si>
  <si>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</si>
  <si>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</si>
  <si>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</si>
  <si>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</si>
  <si>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</si>
  <si>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</si>
  <si>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</si>
  <si>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</si>
  <si>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</si>
  <si>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</si>
  <si>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</si>
  <si>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</si>
  <si>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</si>
  <si>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</si>
  <si>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</si>
  <si>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</si>
  <si>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</si>
  <si>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</si>
  <si>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</si>
  <si>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</si>
  <si>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</si>
  <si>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</si>
  <si>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</si>
  <si>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</si>
  <si>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</si>
  <si>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</si>
  <si>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</si>
  <si>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</si>
  <si>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</si>
  <si>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</si>
  <si>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</si>
  <si>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</si>
  <si>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</si>
  <si>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</si>
  <si>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</si>
  <si>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</si>
  <si>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</si>
  <si>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</si>
  <si>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</si>
  <si>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</si>
  <si>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</si>
  <si>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</si>
  <si>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</si>
  <si>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</si>
  <si>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</si>
  <si>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</si>
  <si>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</si>
  <si>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</si>
  <si>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</si>
  <si>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</si>
  <si>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</si>
  <si>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</si>
  <si>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</si>
  <si>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</si>
  <si>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</si>
  <si>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</si>
  <si>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</si>
  <si>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</si>
  <si>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</si>
  <si>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</si>
  <si>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</si>
  <si>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</si>
  <si>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</si>
  <si>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</si>
  <si>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</si>
  <si>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</si>
  <si>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</si>
  <si>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</si>
  <si>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</si>
  <si>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</si>
  <si>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</si>
  <si>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</si>
  <si>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</si>
  <si>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</si>
  <si>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</si>
  <si>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</si>
  <si>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</si>
  <si>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</si>
  <si>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</si>
  <si>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</si>
  <si>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</si>
  <si>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</si>
  <si>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</si>
  <si>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</si>
  <si>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</si>
  <si>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</si>
  <si>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</si>
  <si>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</si>
  <si>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</si>
  <si>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</si>
  <si>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</si>
  <si>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</si>
  <si>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</si>
  <si>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</si>
  <si>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</si>
  <si>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</si>
  <si>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</si>
  <si>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</si>
  <si>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</si>
  <si>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</si>
  <si>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</si>
  <si>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</si>
  <si>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</si>
  <si>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</si>
  <si>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</si>
  <si>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</si>
  <si>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</si>
  <si>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</si>
  <si>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</si>
  <si>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</si>
  <si>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</si>
  <si>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</si>
  <si>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</si>
  <si>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</si>
  <si>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</si>
  <si>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</si>
  <si>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</si>
  <si>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</si>
  <si>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</si>
  <si>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</si>
  <si>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</si>
  <si>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</si>
  <si>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</si>
  <si>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</si>
  <si>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</si>
  <si>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</si>
  <si>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</si>
  <si>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</si>
  <si>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</si>
  <si>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</si>
  <si>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</si>
  <si>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</si>
  <si>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</si>
  <si>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</si>
  <si>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</si>
  <si>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</si>
  <si>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</si>
  <si>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</si>
  <si>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</si>
  <si>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</si>
  <si>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</si>
  <si>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</si>
  <si>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</si>
  <si>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</si>
  <si>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</si>
  <si>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</si>
  <si>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</si>
  <si>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</si>
  <si>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</si>
  <si>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</si>
  <si>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</si>
  <si>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</si>
  <si>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</si>
  <si>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</si>
  <si>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</si>
  <si>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</si>
  <si>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</si>
  <si>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</si>
  <si>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</si>
  <si>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</si>
  <si>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</si>
  <si>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</si>
  <si>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</si>
  <si>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</si>
  <si>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</si>
  <si>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</si>
  <si>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</si>
  <si>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</si>
  <si>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</si>
  <si>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</si>
  <si>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</si>
  <si>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</si>
  <si>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</si>
  <si>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</si>
  <si>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</si>
  <si>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</si>
  <si>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</si>
  <si>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</si>
  <si>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</si>
  <si>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</si>
  <si>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</si>
  <si>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</si>
  <si>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</si>
  <si>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</si>
  <si>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</si>
  <si>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</si>
  <si>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</si>
  <si>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</si>
  <si>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</si>
  <si>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</si>
  <si>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</si>
  <si>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</si>
  <si>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</si>
  <si>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</si>
  <si>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</si>
  <si>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</si>
  <si>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</si>
  <si>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</si>
  <si>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</si>
  <si>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</si>
  <si>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</si>
  <si>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</si>
  <si>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</si>
  <si>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</si>
  <si>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</si>
  <si>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</si>
  <si>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</si>
  <si>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</si>
  <si>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</si>
  <si>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</si>
  <si>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</si>
  <si>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</si>
  <si>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</si>
  <si>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</si>
  <si>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</si>
  <si>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</si>
  <si>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</si>
  <si>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</si>
  <si>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</si>
  <si>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</si>
  <si>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</si>
  <si>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</si>
  <si>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</si>
  <si>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</si>
  <si>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</si>
  <si>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</si>
  <si>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</si>
  <si>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</si>
  <si>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</si>
  <si>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</si>
  <si>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</si>
  <si>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</si>
  <si>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</si>
  <si>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</si>
  <si>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</si>
  <si>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</si>
  <si>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</si>
  <si>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</si>
  <si>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</si>
  <si>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</si>
  <si>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</si>
  <si>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</si>
  <si>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</si>
  <si>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</si>
  <si>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</si>
  <si>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</si>
  <si>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</si>
  <si>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</si>
  <si>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</si>
  <si>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</si>
  <si>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</si>
  <si>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</si>
  <si>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</si>
  <si>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</si>
  <si>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</si>
  <si>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</si>
  <si>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</si>
  <si>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</si>
  <si>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</si>
  <si>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</si>
  <si>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</si>
  <si>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</si>
  <si>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</si>
  <si>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</si>
  <si>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</si>
  <si>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</si>
  <si>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</si>
  <si>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</si>
  <si>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</si>
  <si>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</si>
  <si>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</si>
  <si>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</si>
  <si>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</si>
  <si>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</si>
  <si>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</si>
  <si>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</si>
  <si>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</si>
  <si>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</si>
  <si>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</si>
  <si>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</si>
  <si>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</si>
  <si>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</si>
  <si>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</si>
  <si>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</si>
  <si>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</si>
  <si>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</si>
  <si>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</si>
  <si>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</si>
  <si>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</si>
  <si>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</si>
  <si>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</si>
  <si>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</si>
  <si>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</si>
  <si>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</si>
  <si>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</si>
  <si>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</si>
  <si>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</si>
  <si>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</si>
  <si>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</si>
  <si>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</si>
  <si>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</si>
  <si>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</si>
  <si>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</si>
  <si>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</si>
  <si>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</si>
  <si>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</si>
  <si>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</si>
  <si>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</si>
  <si>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</si>
  <si>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</si>
  <si>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</si>
  <si>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</si>
  <si>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</si>
  <si>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</si>
  <si>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</si>
  <si>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</si>
  <si>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</si>
  <si>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</si>
  <si>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</si>
  <si>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</si>
  <si>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</si>
  <si>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</si>
  <si>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</si>
  <si>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</si>
  <si>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</si>
  <si>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</si>
  <si>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</si>
  <si>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</si>
  <si>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</si>
  <si>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</si>
  <si>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</si>
  <si>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</si>
  <si>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</si>
  <si>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</si>
  <si>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</si>
  <si>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</si>
  <si>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</si>
  <si>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</si>
  <si>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</si>
  <si>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</si>
  <si>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</si>
  <si>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</si>
  <si>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</si>
  <si>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</si>
  <si>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</si>
  <si>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</si>
  <si>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</si>
  <si>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</si>
  <si>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</si>
  <si>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</si>
  <si>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</si>
  <si>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</si>
  <si>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</si>
  <si>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</si>
  <si>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</si>
  <si>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</si>
  <si>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</si>
  <si>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</si>
  <si>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</si>
  <si>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</si>
  <si>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</si>
  <si>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</si>
  <si>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</si>
  <si>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</si>
  <si>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</si>
  <si>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</si>
  <si>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</si>
  <si>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</si>
  <si>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</si>
  <si>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</si>
  <si>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</si>
  <si>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</si>
  <si>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</si>
  <si>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</si>
  <si>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</si>
  <si>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</si>
  <si>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</si>
  <si>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</si>
  <si>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</si>
  <si>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</si>
  <si>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</si>
  <si>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</si>
  <si>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</si>
  <si>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</si>
  <si>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</si>
  <si>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</si>
  <si>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</si>
  <si>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</si>
  <si>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</si>
  <si>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</si>
  <si>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</si>
  <si>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</si>
  <si>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</si>
  <si>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</si>
  <si>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</si>
  <si>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</si>
  <si>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</si>
  <si>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</si>
  <si>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</si>
  <si>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</si>
  <si>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</si>
  <si>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</si>
  <si>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</si>
  <si>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</si>
  <si>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</si>
  <si>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</si>
  <si>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</si>
  <si>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</si>
  <si>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</si>
  <si>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</si>
  <si>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</si>
  <si>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</si>
  <si>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</si>
  <si>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</si>
  <si>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</si>
  <si>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</si>
  <si>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</si>
  <si>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</si>
  <si>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</si>
  <si>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</si>
  <si>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</si>
  <si>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</si>
  <si>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</si>
  <si>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</si>
  <si>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</si>
  <si>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</si>
  <si>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</si>
  <si>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</si>
  <si>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</si>
  <si>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</si>
  <si>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</si>
  <si>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</si>
  <si>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</si>
  <si>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</si>
  <si>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</si>
  <si>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</si>
  <si>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</si>
  <si>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</si>
  <si>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</si>
  <si>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</si>
  <si>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</si>
  <si>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</si>
  <si>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</si>
  <si>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</si>
  <si>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</si>
  <si>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</si>
  <si>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</si>
  <si>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</si>
  <si>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</si>
  <si>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</si>
  <si>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</si>
  <si>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</si>
  <si>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</si>
  <si>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</si>
  <si>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</si>
  <si>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</si>
  <si>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</si>
  <si>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</si>
  <si>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</si>
  <si>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</si>
  <si>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</si>
  <si>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</si>
  <si>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</si>
  <si>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</si>
  <si>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</si>
  <si>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</si>
  <si>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</si>
  <si>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</si>
  <si>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</si>
  <si>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</si>
  <si>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</si>
  <si>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</si>
  <si>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</si>
  <si>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</si>
  <si>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</si>
  <si>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</si>
  <si>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</si>
  <si>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</si>
  <si>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</si>
  <si>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</si>
  <si>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</si>
  <si>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</si>
  <si>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</si>
  <si>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</si>
  <si>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</si>
  <si>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</si>
  <si>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</si>
  <si>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</si>
  <si>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</si>
  <si>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</si>
  <si>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</si>
  <si>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</si>
  <si>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</si>
  <si>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</si>
  <si>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</si>
  <si>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</si>
  <si>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</si>
  <si>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</si>
  <si>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</si>
  <si>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</si>
  <si>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</si>
  <si>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</si>
  <si>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</si>
  <si>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</si>
  <si>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</si>
  <si>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</si>
  <si>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</si>
  <si>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</si>
  <si>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</si>
  <si>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</si>
  <si>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</si>
  <si>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</si>
  <si>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</si>
  <si>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</si>
  <si>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</si>
  <si>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</si>
  <si>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</si>
  <si>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</si>
  <si>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</si>
  <si>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</si>
  <si>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</si>
  <si>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</si>
  <si>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</si>
  <si>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</si>
  <si>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</si>
  <si>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</si>
  <si>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</si>
  <si>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</si>
  <si>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</si>
  <si>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</si>
  <si>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</si>
  <si>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</si>
  <si>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</si>
  <si>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</si>
  <si>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</si>
  <si>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</si>
  <si>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</si>
  <si>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</si>
  <si>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</si>
  <si>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</si>
  <si>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</si>
  <si>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</si>
  <si>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</si>
  <si>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</si>
  <si>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</si>
  <si>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</si>
  <si>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</si>
  <si>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</si>
  <si>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</si>
  <si>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</si>
  <si>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</si>
  <si>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</si>
  <si>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</si>
  <si>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</si>
  <si>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</si>
  <si>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</si>
  <si>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</si>
  <si>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</si>
  <si>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</si>
  <si>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</si>
  <si>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</si>
  <si>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</si>
  <si>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</si>
  <si>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</si>
  <si>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</si>
  <si>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</si>
  <si>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</si>
  <si>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</si>
  <si>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</si>
  <si>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</si>
  <si>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</si>
  <si>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</si>
  <si>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</si>
  <si>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</si>
  <si>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</si>
  <si>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</si>
  <si>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</si>
  <si>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</si>
  <si>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</si>
  <si>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</si>
  <si>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</si>
  <si>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</si>
  <si>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</si>
  <si>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</si>
  <si>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</si>
  <si>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</si>
  <si>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</si>
  <si>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</si>
  <si>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</si>
  <si>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</si>
  <si>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</si>
  <si>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</si>
  <si>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</si>
  <si>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</si>
  <si>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</si>
  <si>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</si>
  <si>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</si>
  <si>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</si>
  <si>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</si>
  <si>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</si>
  <si>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</si>
  <si>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</si>
  <si>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</si>
  <si>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</si>
  <si>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</si>
  <si>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</si>
  <si>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</si>
  <si>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</si>
  <si>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</si>
  <si>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</si>
  <si>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</si>
  <si>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</si>
  <si>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</si>
  <si>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</si>
  <si>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</si>
  <si>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</si>
  <si>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</si>
  <si>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</si>
  <si>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</si>
  <si>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</si>
  <si>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</si>
  <si>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</si>
  <si>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</si>
  <si>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</si>
  <si>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</si>
  <si>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</si>
  <si>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</si>
  <si>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</si>
  <si>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</si>
  <si>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</si>
  <si>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</si>
  <si>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</si>
  <si>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</si>
  <si>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</si>
  <si>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</si>
  <si>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</si>
  <si>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</si>
  <si>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</si>
  <si>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</si>
  <si>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</si>
  <si>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</si>
  <si>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</si>
  <si>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</si>
  <si>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</si>
  <si>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</si>
  <si>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</si>
  <si>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</si>
  <si>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</si>
  <si>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</si>
  <si>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</si>
  <si>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</si>
  <si>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</si>
  <si>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</si>
  <si>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</si>
  <si>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</si>
  <si>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</si>
  <si>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</si>
  <si>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</si>
  <si>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</si>
  <si>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</si>
  <si>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</si>
  <si>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</si>
  <si>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</si>
  <si>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</si>
  <si>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</si>
  <si>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</si>
  <si>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</si>
  <si>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</si>
  <si>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</si>
  <si>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</si>
  <si>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</si>
  <si>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</si>
  <si>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</si>
  <si>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</si>
  <si>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</si>
  <si>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</si>
  <si>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</si>
  <si>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</si>
  <si>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</si>
  <si>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</si>
  <si>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</si>
  <si>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</si>
  <si>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</si>
  <si>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</si>
  <si>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</si>
  <si>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</si>
  <si>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</si>
  <si>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</si>
  <si>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</si>
  <si>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</si>
  <si>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</si>
  <si>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</si>
  <si>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</si>
  <si>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</si>
  <si>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</si>
  <si>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</si>
  <si>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</si>
  <si>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</si>
  <si>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</si>
  <si>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</si>
  <si>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</si>
  <si>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</si>
  <si>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</si>
  <si>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</si>
  <si>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</si>
  <si>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</si>
  <si>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</si>
  <si>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</si>
  <si>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</si>
  <si>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</si>
  <si>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</si>
  <si>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</si>
  <si>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</si>
  <si>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</si>
  <si>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</si>
  <si>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</si>
  <si>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</si>
  <si>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</si>
  <si>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</si>
  <si>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</si>
  <si>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</si>
  <si>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</si>
  <si>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</si>
  <si>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</si>
  <si>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</si>
  <si>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</si>
  <si>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</si>
  <si>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</si>
  <si>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</si>
  <si>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</si>
  <si>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</si>
  <si>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</si>
  <si>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</si>
  <si>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</si>
  <si>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</si>
  <si>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</si>
  <si>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</si>
  <si>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</si>
  <si>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</si>
  <si>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</si>
  <si>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</si>
  <si>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</si>
  <si>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</si>
  <si>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</si>
  <si>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</si>
  <si>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</si>
  <si>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</si>
  <si>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</si>
  <si>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</si>
  <si>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</si>
  <si>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</si>
  <si>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</si>
  <si>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</si>
  <si>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</si>
  <si>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</si>
  <si>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</si>
  <si>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</si>
  <si>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</si>
  <si>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</si>
  <si>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</si>
  <si>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</si>
  <si>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</si>
  <si>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</si>
  <si>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</si>
  <si>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</si>
  <si>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</si>
  <si>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</si>
  <si>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</si>
  <si>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</si>
  <si>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</si>
  <si>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</si>
  <si>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</si>
  <si>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</si>
  <si>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</si>
  <si>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</si>
  <si>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</si>
  <si>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</si>
  <si>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</si>
  <si>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</si>
  <si>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</si>
  <si>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</si>
  <si>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</si>
  <si>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</si>
  <si>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</si>
  <si>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</si>
  <si>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</si>
  <si>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</si>
  <si>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</si>
  <si>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</si>
  <si>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</si>
  <si>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</si>
  <si>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</si>
  <si>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</si>
  <si>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</si>
  <si>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</si>
  <si>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</si>
  <si>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</si>
  <si>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</si>
  <si>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</si>
  <si>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</si>
  <si>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</si>
  <si>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</si>
  <si>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</si>
  <si>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</si>
  <si>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</si>
  <si>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</si>
  <si>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</si>
  <si>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</si>
  <si>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</si>
  <si>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</si>
  <si>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</si>
  <si>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</si>
  <si>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</si>
  <si>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</si>
  <si>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</si>
  <si>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</si>
  <si>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</si>
  <si>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</si>
  <si>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</si>
  <si>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</si>
  <si>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</si>
  <si>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</si>
  <si>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</si>
  <si>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</si>
  <si>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</si>
  <si>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</si>
  <si>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</si>
  <si>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</si>
  <si>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</si>
  <si>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</si>
  <si>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</si>
  <si>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</si>
  <si>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</si>
  <si>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</si>
  <si>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</si>
  <si>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</si>
  <si>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</si>
  <si>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</si>
  <si>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</si>
  <si>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</si>
  <si>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</si>
  <si>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</si>
  <si>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</si>
  <si>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</si>
  <si>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</si>
  <si>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</si>
  <si>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</si>
  <si>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</si>
  <si>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</si>
  <si>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</si>
  <si>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</si>
  <si>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</si>
  <si>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</si>
  <si>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</si>
  <si>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</si>
  <si>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</si>
  <si>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</si>
  <si>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</si>
  <si>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</si>
  <si>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</si>
  <si>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</si>
  <si>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</si>
  <si>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</si>
  <si>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</si>
  <si>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</si>
  <si>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</si>
  <si>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</si>
  <si>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</si>
  <si>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</si>
  <si>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</si>
  <si>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</si>
  <si>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</si>
  <si>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</si>
  <si>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</si>
  <si>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</si>
  <si>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</si>
  <si>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</si>
  <si>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</si>
  <si>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</si>
  <si>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</si>
  <si>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</si>
  <si>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</si>
  <si>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</si>
  <si>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</si>
  <si>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</si>
  <si>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</si>
  <si>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</si>
  <si>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</si>
  <si>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</si>
  <si>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</si>
  <si>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</si>
  <si>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</si>
  <si>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</si>
  <si>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</si>
  <si>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</si>
  <si>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</si>
  <si>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</si>
  <si>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</si>
  <si>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</si>
  <si>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</si>
  <si>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</si>
  <si>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</si>
  <si>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</si>
  <si>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</si>
  <si>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</si>
  <si>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</si>
  <si>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</si>
  <si>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</si>
  <si>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</si>
  <si>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</si>
  <si>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</si>
  <si>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</si>
  <si>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</si>
  <si>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</si>
  <si>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</si>
  <si>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</si>
  <si>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</si>
  <si>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</si>
  <si>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</si>
  <si>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</si>
  <si>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</si>
  <si>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</si>
  <si>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</si>
  <si>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</si>
  <si>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</si>
  <si>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</si>
  <si>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</si>
  <si>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</si>
  <si>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</si>
  <si>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</si>
  <si>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</si>
  <si>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</si>
  <si>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</si>
  <si>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</si>
  <si>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</si>
  <si>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</si>
  <si>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</si>
  <si>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</si>
  <si>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</si>
  <si>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</si>
  <si>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</si>
  <si>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</si>
  <si>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</si>
  <si>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</si>
  <si>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</si>
  <si>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</si>
  <si>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</si>
  <si>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</si>
  <si>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</si>
  <si>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</si>
  <si>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</si>
  <si>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</si>
  <si>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</si>
  <si>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</si>
  <si>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</si>
  <si>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</si>
  <si>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</si>
  <si>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</si>
  <si>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</si>
  <si>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</si>
  <si>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</si>
  <si>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</si>
  <si>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</si>
  <si>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</si>
  <si>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</si>
  <si>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</si>
  <si>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</si>
  <si>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</si>
  <si>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</si>
  <si>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</si>
  <si>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</si>
  <si>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</si>
  <si>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</si>
  <si>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</si>
  <si>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</si>
  <si>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</si>
  <si>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</si>
  <si>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</si>
  <si>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</si>
  <si>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</si>
  <si>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</si>
  <si>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</si>
  <si>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</si>
  <si>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</si>
  <si>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</si>
  <si>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</si>
  <si>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</si>
  <si>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</si>
  <si>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</si>
  <si>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</si>
  <si>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</si>
  <si>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</si>
  <si>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</si>
  <si>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</si>
  <si>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</si>
  <si>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</si>
  <si>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</si>
  <si>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</si>
  <si>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</si>
  <si>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</si>
  <si>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</si>
  <si>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</si>
  <si>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</si>
  <si>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</si>
  <si>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</si>
  <si>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</si>
  <si>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</si>
  <si>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</si>
  <si>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</si>
  <si>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</si>
  <si>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</si>
  <si>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</si>
  <si>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</si>
  <si>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</si>
  <si>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</si>
  <si>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</si>
  <si>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</si>
  <si>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</si>
  <si>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</si>
  <si>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</si>
  <si>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</si>
  <si>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</si>
  <si>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</si>
  <si>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</si>
  <si>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</si>
  <si>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</si>
  <si>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</si>
  <si>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</si>
  <si>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</si>
  <si>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</si>
  <si>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</si>
  <si>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</si>
  <si>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</si>
  <si>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</si>
  <si>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</si>
  <si>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</si>
  <si>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</si>
  <si>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</si>
  <si>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</si>
  <si>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</si>
  <si>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</si>
  <si>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</si>
  <si>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</si>
  <si>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</si>
  <si>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</si>
  <si>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</si>
  <si>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</si>
  <si>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</si>
  <si>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</si>
  <si>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</si>
  <si>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</si>
  <si>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</si>
  <si>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</si>
  <si>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</si>
  <si>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</si>
  <si>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</si>
  <si>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</si>
  <si>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</si>
  <si>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</si>
  <si>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</si>
  <si>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</si>
  <si>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</si>
  <si>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</si>
  <si>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</si>
  <si>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</si>
  <si>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</si>
  <si>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</si>
  <si>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</si>
  <si>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</si>
  <si>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</si>
  <si>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</si>
  <si>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</si>
  <si>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</si>
  <si>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</si>
  <si>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</si>
  <si>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</si>
  <si>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</si>
  <si>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</si>
  <si>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</si>
  <si>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</si>
  <si>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</si>
  <si>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</si>
  <si>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</si>
  <si>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</si>
  <si>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</si>
  <si>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</si>
  <si>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</si>
  <si>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</si>
  <si>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</si>
  <si>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</si>
  <si>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</si>
  <si>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</si>
  <si>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</si>
  <si>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</si>
  <si>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</si>
  <si>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</si>
  <si>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</si>
  <si>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</si>
  <si>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</si>
  <si>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</si>
  <si>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</si>
  <si>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</si>
  <si>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</si>
  <si>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</si>
  <si>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</si>
  <si>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</si>
  <si>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</si>
  <si>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</si>
  <si>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</si>
  <si>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</si>
  <si>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</si>
  <si>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</si>
  <si>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</si>
  <si>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</si>
  <si>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</si>
  <si>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</si>
  <si>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</si>
  <si>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</si>
  <si>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</si>
  <si>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</si>
  <si>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</si>
  <si>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</si>
  <si>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</si>
  <si>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</si>
  <si>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</si>
  <si>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</si>
  <si>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</si>
  <si>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</si>
  <si>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</si>
  <si>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</si>
  <si>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</si>
  <si>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</si>
  <si>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</si>
  <si>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</si>
  <si>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</si>
  <si>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</si>
  <si>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</si>
  <si>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</si>
  <si>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</si>
  <si>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</si>
  <si>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</si>
  <si>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</si>
  <si>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</si>
  <si>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</si>
  <si>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</si>
  <si>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</si>
  <si>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</si>
  <si>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</si>
  <si>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</si>
  <si>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</si>
  <si>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</si>
  <si>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</si>
  <si>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</si>
  <si>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</si>
  <si>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</si>
  <si>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</si>
  <si>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</si>
  <si>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</si>
  <si>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</si>
  <si>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</si>
  <si>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</si>
  <si>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</si>
  <si>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</si>
  <si>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</si>
  <si>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</si>
  <si>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</si>
  <si>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</si>
  <si>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</si>
  <si>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</si>
  <si>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</si>
  <si>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</si>
  <si>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</si>
  <si>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</si>
  <si>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</si>
  <si>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</si>
  <si>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</si>
  <si>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</si>
  <si>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</si>
  <si>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</si>
  <si>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</si>
  <si>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</si>
  <si>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</si>
  <si>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</si>
  <si>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</si>
  <si>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</si>
  <si>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</si>
  <si>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</si>
  <si>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</si>
  <si>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</si>
  <si>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</si>
  <si>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</si>
  <si>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</si>
  <si>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</si>
  <si>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</si>
  <si>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</si>
  <si>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</si>
  <si>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</si>
  <si>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</si>
  <si>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</si>
  <si>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</si>
  <si>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</si>
  <si>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</si>
  <si>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</si>
  <si>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</si>
  <si>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</si>
  <si>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</si>
  <si>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</si>
  <si>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</si>
  <si>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</si>
  <si>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</si>
  <si>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</si>
  <si>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</si>
  <si>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</si>
  <si>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</si>
  <si>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</si>
  <si>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</si>
  <si>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</si>
  <si>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</si>
  <si>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</si>
  <si>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</si>
  <si>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</si>
  <si>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</si>
  <si>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</si>
  <si>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</si>
  <si>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</si>
  <si>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</si>
  <si>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</si>
  <si>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</si>
  <si>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</si>
  <si>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</si>
  <si>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</si>
  <si>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</si>
  <si>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</si>
  <si>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</si>
  <si>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</si>
  <si>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</si>
  <si>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</si>
  <si>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</si>
  <si>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</si>
  <si>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</si>
  <si>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</si>
  <si>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</si>
  <si>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</si>
  <si>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</si>
  <si>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</si>
  <si>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</si>
  <si>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</si>
  <si>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</si>
  <si>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</si>
  <si>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</si>
  <si>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</si>
  <si>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</si>
  <si>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</si>
  <si>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</si>
  <si>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</si>
  <si>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</si>
  <si>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</si>
  <si>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</si>
  <si>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</si>
  <si>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</si>
  <si>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</si>
  <si>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</si>
  <si>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</si>
  <si>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</si>
  <si>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</si>
  <si>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</si>
  <si>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</si>
  <si>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</si>
  <si>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</si>
  <si>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</si>
  <si>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</si>
  <si>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</si>
  <si>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</si>
  <si>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</si>
  <si>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</si>
  <si>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</si>
  <si>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</si>
  <si>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</si>
  <si>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</si>
  <si>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</si>
  <si>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</si>
  <si>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</si>
  <si>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</si>
  <si>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</si>
  <si>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</si>
  <si>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</si>
  <si>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</si>
  <si>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</si>
  <si>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</si>
  <si>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</si>
  <si>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</si>
  <si>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</si>
  <si>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</si>
  <si>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</si>
  <si>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</si>
  <si>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</si>
  <si>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</si>
  <si>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</si>
  <si>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</si>
  <si>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</si>
  <si>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</si>
  <si>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</si>
  <si>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</si>
  <si>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</si>
  <si>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</si>
  <si>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</si>
  <si>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</si>
  <si>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</si>
  <si>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</si>
  <si>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</si>
  <si>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</si>
  <si>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</si>
  <si>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</si>
  <si>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</si>
  <si>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</si>
  <si>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</si>
  <si>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</si>
  <si>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</si>
  <si>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</si>
  <si>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</si>
  <si>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</si>
  <si>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</si>
  <si>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</si>
  <si>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</si>
  <si>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</si>
  <si>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</si>
  <si>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</si>
  <si>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</si>
  <si>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</si>
  <si>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</si>
  <si>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</si>
  <si>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</si>
  <si>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</si>
  <si>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</si>
  <si>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</si>
  <si>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</si>
  <si>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</si>
  <si>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</si>
  <si>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</si>
  <si>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</si>
  <si>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</si>
  <si>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</si>
  <si>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</si>
  <si>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</si>
  <si>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</si>
  <si>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</si>
  <si>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</si>
  <si>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</si>
  <si>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</si>
  <si>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</si>
  <si>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</si>
  <si>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</si>
  <si>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</si>
  <si>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</si>
  <si>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</si>
  <si>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</si>
  <si>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</si>
  <si>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</si>
  <si>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</si>
  <si>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</si>
  <si>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</si>
  <si>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</si>
  <si>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</si>
  <si>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</si>
  <si>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</si>
  <si>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</si>
  <si>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</si>
  <si>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</si>
  <si>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</si>
  <si>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</si>
  <si>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</si>
  <si>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</si>
  <si>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</si>
  <si>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</si>
  <si>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</si>
  <si>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</si>
  <si>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</si>
  <si>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</si>
  <si>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</si>
  <si>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</si>
  <si>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</si>
  <si>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</si>
  <si>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</si>
  <si>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</si>
  <si>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</si>
  <si>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</si>
  <si>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</si>
  <si>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</si>
  <si>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</si>
  <si>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</si>
  <si>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</si>
  <si>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</si>
  <si>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</si>
  <si>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</si>
  <si>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</si>
  <si>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</si>
  <si>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</si>
  <si>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</si>
  <si>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</si>
  <si>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</si>
  <si>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</si>
  <si>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</si>
  <si>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</si>
  <si>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</si>
  <si>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</si>
  <si>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</si>
  <si>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</si>
  <si>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</si>
  <si>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</si>
  <si>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</si>
  <si>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</si>
  <si>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</si>
  <si>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</si>
  <si>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</si>
  <si>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</si>
  <si>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</si>
  <si>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</si>
  <si>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</si>
  <si>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</si>
  <si>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</si>
  <si>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</si>
  <si>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</si>
  <si>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</si>
  <si>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</si>
  <si>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</si>
  <si>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</si>
  <si>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</si>
  <si>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</si>
  <si>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</si>
  <si>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</si>
  <si>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</si>
  <si>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</si>
  <si>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</si>
  <si>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</si>
  <si>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</si>
  <si>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</si>
  <si>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</si>
  <si>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</si>
  <si>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</si>
  <si>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</si>
  <si>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</si>
  <si>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</si>
  <si>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</si>
  <si>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</si>
  <si>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</si>
  <si>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</si>
  <si>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</si>
  <si>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</si>
  <si>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</si>
  <si>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</si>
  <si>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</si>
  <si>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</si>
  <si>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</si>
  <si>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</si>
  <si>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</si>
  <si>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</si>
  <si>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</si>
  <si>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</si>
  <si>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</si>
  <si>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</si>
  <si>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</si>
  <si>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</si>
  <si>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</si>
  <si>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</si>
  <si>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</si>
  <si>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</si>
  <si>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</si>
  <si>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</si>
  <si>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</si>
  <si>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</si>
  <si>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</si>
  <si>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</si>
  <si>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</si>
  <si>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</si>
  <si>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</si>
  <si>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</si>
  <si>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</si>
  <si>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</si>
  <si>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</si>
  <si>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</si>
  <si>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</si>
  <si>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</si>
  <si>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</si>
  <si>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</si>
  <si>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</si>
  <si>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</si>
  <si>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</si>
  <si>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</si>
  <si>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</si>
  <si>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</si>
  <si>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</si>
  <si>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</si>
  <si>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</si>
  <si>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</si>
  <si>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</si>
  <si>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</si>
  <si>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</si>
  <si>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</si>
  <si>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</si>
  <si>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</si>
  <si>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</si>
  <si>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</si>
  <si>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</si>
  <si>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</si>
  <si>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</si>
  <si>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</si>
  <si>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</si>
  <si>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</si>
  <si>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</si>
  <si>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</si>
  <si>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</si>
  <si>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</si>
  <si>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</si>
  <si>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</si>
  <si>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</si>
  <si>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</si>
  <si>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</si>
  <si>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</si>
  <si>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</si>
  <si>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</si>
  <si>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</si>
  <si>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</si>
  <si>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</si>
  <si>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</si>
  <si>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</si>
  <si>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</si>
  <si>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</si>
  <si>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</si>
  <si>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</si>
  <si>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</si>
  <si>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</si>
  <si>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</si>
  <si>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</si>
  <si>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</si>
  <si>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</si>
  <si>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</si>
  <si>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</si>
  <si>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</si>
  <si>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</si>
  <si>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</si>
  <si>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</si>
  <si>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</si>
  <si>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</si>
  <si>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</si>
  <si>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</si>
  <si>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</si>
  <si>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</si>
  <si>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</si>
  <si>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</si>
  <si>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</si>
  <si>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</si>
  <si>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</si>
  <si>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</si>
  <si>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</si>
  <si>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</si>
  <si>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</si>
  <si>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</si>
  <si>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</si>
  <si>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</si>
  <si>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</si>
  <si>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</si>
  <si>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</si>
  <si>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</si>
  <si>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</si>
  <si>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</si>
  <si>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</si>
  <si>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</si>
  <si>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</si>
  <si>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</si>
  <si>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</si>
  <si>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</si>
  <si>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</si>
  <si>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</si>
  <si>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</si>
  <si>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</si>
  <si>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</si>
  <si>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</si>
  <si>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</si>
  <si>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</si>
  <si>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</si>
  <si>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</si>
  <si>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</si>
  <si>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</si>
  <si>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</si>
  <si>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</si>
  <si>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</si>
  <si>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</si>
  <si>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</si>
  <si>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</si>
  <si>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</si>
  <si>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</si>
  <si>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</si>
  <si>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</si>
  <si>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</si>
  <si>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</si>
  <si>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</si>
  <si>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</si>
  <si>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</si>
  <si>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</si>
  <si>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</si>
  <si>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</si>
  <si>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</si>
  <si>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</si>
  <si>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</si>
  <si>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</si>
  <si>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</si>
  <si>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</si>
  <si>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</si>
  <si>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</si>
  <si>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</si>
  <si>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</si>
  <si>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</si>
  <si>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</si>
  <si>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</si>
  <si>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</si>
  <si>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</si>
  <si>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</si>
  <si>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</si>
  <si>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</si>
  <si>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</si>
  <si>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</si>
  <si>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</si>
  <si>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</si>
  <si>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</si>
  <si>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</si>
  <si>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</si>
  <si>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</si>
  <si>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</si>
  <si>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</si>
  <si>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</si>
  <si>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</si>
  <si>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</si>
  <si>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</si>
  <si>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</si>
  <si>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</si>
  <si>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</si>
  <si>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</si>
  <si>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</si>
  <si>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</si>
  <si>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</si>
  <si>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</si>
  <si>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</si>
  <si>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</si>
  <si>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</si>
  <si>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</si>
  <si>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</si>
  <si>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</si>
  <si>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</si>
  <si>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</si>
  <si>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</si>
  <si>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</si>
  <si>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</si>
  <si>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</si>
  <si>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</si>
  <si>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</si>
  <si>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</si>
  <si>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</si>
  <si>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</si>
  <si>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</si>
  <si>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</si>
  <si>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</si>
  <si>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</si>
  <si>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</si>
  <si>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</si>
  <si>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</si>
  <si>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</si>
  <si>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</si>
  <si>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</si>
  <si>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</si>
  <si>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</si>
  <si>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</si>
  <si>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</si>
  <si>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</si>
  <si>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</si>
  <si>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</si>
  <si>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</si>
  <si>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</si>
  <si>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</si>
  <si>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</si>
  <si>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</si>
  <si>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</si>
  <si>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</si>
  <si>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</si>
  <si>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</si>
  <si>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</si>
  <si>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</si>
  <si>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</si>
  <si>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</si>
  <si>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</si>
  <si>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</si>
  <si>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</si>
  <si>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</si>
  <si>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</si>
  <si>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</si>
  <si>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</si>
  <si>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</si>
  <si>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</si>
  <si>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</si>
  <si>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</si>
  <si>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</si>
  <si>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</si>
  <si>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</si>
  <si>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</si>
  <si>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</si>
  <si>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</si>
  <si>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</si>
  <si>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</si>
  <si>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</si>
  <si>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</si>
  <si>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</si>
  <si>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</si>
  <si>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</si>
  <si>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</si>
  <si>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</si>
  <si>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</si>
  <si>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</si>
  <si>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</si>
  <si>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</si>
  <si>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</si>
  <si>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</si>
  <si>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</si>
  <si>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</si>
  <si>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</si>
  <si>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</si>
  <si>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</si>
  <si>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</si>
  <si>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</si>
  <si>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</si>
  <si>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</si>
  <si>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</si>
  <si>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</si>
  <si>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</si>
  <si>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</si>
  <si>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</si>
  <si>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</si>
  <si>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</si>
  <si>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</si>
  <si>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</si>
  <si>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</si>
  <si>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</si>
  <si>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</si>
  <si>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</si>
  <si>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</si>
  <si>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</si>
  <si>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</si>
  <si>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</si>
  <si>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</si>
  <si>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</si>
  <si>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</si>
  <si>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</si>
  <si>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</si>
  <si>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</si>
  <si>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</si>
  <si>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</si>
  <si>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</si>
  <si>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</si>
  <si>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</si>
  <si>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</si>
  <si>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</si>
  <si>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</si>
  <si>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</si>
  <si>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</si>
  <si>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</si>
  <si>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</si>
  <si>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</si>
  <si>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</si>
  <si>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</si>
  <si>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</si>
  <si>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</si>
  <si>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</si>
  <si>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</si>
  <si>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</si>
  <si>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</si>
  <si>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</si>
  <si>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</si>
  <si>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</si>
  <si>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</si>
  <si>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</si>
  <si>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</si>
  <si>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</si>
  <si>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</si>
  <si>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</si>
  <si>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</si>
  <si>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</si>
  <si>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</si>
  <si>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</si>
  <si>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</si>
  <si>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</si>
  <si>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</si>
  <si>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</si>
  <si>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</si>
  <si>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</si>
  <si>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</si>
  <si>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</si>
  <si>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</si>
  <si>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</si>
  <si>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</si>
  <si>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</si>
  <si>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</si>
  <si>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</si>
  <si>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</si>
  <si>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</si>
  <si>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</si>
  <si>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</si>
  <si>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</si>
  <si>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</si>
  <si>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</si>
  <si>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</si>
  <si>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</si>
  <si>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</si>
  <si>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</si>
  <si>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</si>
  <si>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</si>
  <si>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</si>
  <si>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</si>
  <si>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</si>
  <si>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</si>
  <si>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</si>
  <si>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</si>
  <si>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</si>
  <si>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</si>
  <si>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</si>
  <si>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</si>
  <si>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</si>
  <si>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</si>
  <si>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</si>
  <si>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</si>
  <si>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</si>
  <si>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</si>
  <si>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</si>
  <si>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</si>
  <si>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</si>
  <si>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</si>
  <si>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</si>
  <si>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</si>
  <si>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</si>
  <si>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</si>
  <si>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</si>
  <si>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</si>
  <si>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</si>
  <si>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</si>
  <si>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</si>
  <si>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</si>
  <si>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</si>
  <si>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</si>
  <si>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</si>
  <si>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</si>
  <si>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</si>
  <si>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</si>
  <si>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</si>
  <si>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</si>
  <si>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</si>
  <si>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</si>
  <si>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</si>
  <si>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</si>
  <si>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</si>
  <si>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</si>
  <si>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</si>
  <si>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</si>
  <si>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</si>
  <si>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</si>
  <si>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</si>
  <si>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</si>
  <si>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</si>
  <si>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</si>
  <si>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</si>
  <si>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</si>
  <si>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</si>
  <si>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</si>
  <si>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</si>
  <si>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</si>
  <si>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</si>
  <si>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</si>
  <si>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</si>
  <si>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</si>
  <si>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</si>
  <si>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</si>
  <si>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</si>
  <si>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</si>
  <si>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</si>
  <si>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</si>
  <si>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</si>
  <si>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</si>
  <si>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</si>
  <si>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</si>
  <si>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</si>
  <si>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</si>
  <si>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</si>
  <si>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</si>
  <si>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</si>
  <si>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</si>
  <si>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</si>
  <si>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</si>
  <si>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</si>
  <si>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</si>
  <si>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</si>
  <si>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</si>
  <si>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</si>
  <si>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</si>
  <si>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</si>
  <si>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</si>
  <si>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</si>
  <si>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</si>
  <si>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</si>
  <si>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</si>
  <si>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</si>
  <si>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</si>
  <si>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</si>
  <si>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</si>
  <si>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</si>
  <si>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</si>
  <si>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</si>
  <si>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</si>
  <si>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</si>
  <si>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</si>
  <si>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</si>
  <si>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</si>
  <si>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</si>
  <si>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</si>
  <si>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</si>
  <si>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</si>
  <si>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</si>
  <si>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</si>
  <si>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</si>
  <si>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</si>
  <si>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</si>
  <si>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</si>
  <si>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</si>
  <si>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</si>
  <si>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</si>
  <si>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</si>
  <si>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</si>
  <si>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</si>
  <si>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</si>
  <si>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</si>
  <si>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</si>
  <si>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</si>
  <si>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</si>
  <si>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</si>
  <si>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</si>
  <si>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</si>
  <si>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</si>
  <si>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</si>
  <si>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</si>
  <si>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</si>
  <si>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</si>
  <si>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</si>
  <si>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</si>
  <si>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</si>
  <si>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</si>
  <si>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</si>
  <si>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</si>
  <si>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</si>
  <si>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</si>
  <si>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</si>
  <si>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</si>
  <si>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</si>
  <si>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</si>
  <si>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</si>
  <si>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</si>
  <si>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</si>
  <si>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</si>
  <si>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</si>
  <si>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</si>
  <si>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</si>
  <si>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</si>
  <si>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</si>
  <si>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</si>
  <si>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</si>
  <si>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</si>
  <si>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</si>
  <si>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</si>
  <si>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</si>
  <si>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</si>
  <si>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</si>
  <si>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</si>
  <si>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</si>
  <si>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</si>
  <si>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</si>
  <si>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</si>
  <si>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</si>
  <si>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</si>
  <si>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</si>
  <si>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</si>
  <si>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</si>
  <si>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</si>
  <si>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</si>
  <si>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</si>
  <si>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</si>
  <si>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</si>
  <si>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</si>
  <si>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</si>
  <si>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</si>
  <si>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</si>
  <si>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</si>
  <si>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</si>
  <si>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</si>
  <si>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</si>
  <si>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</si>
  <si>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</si>
  <si>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</si>
  <si>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</si>
  <si>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</si>
  <si>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</si>
  <si>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</si>
  <si>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</si>
  <si>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</si>
  <si>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</si>
  <si>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</si>
  <si>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</si>
  <si>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</si>
  <si>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</si>
  <si>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</si>
  <si>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</si>
  <si>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</si>
  <si>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</si>
  <si>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</si>
  <si>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</si>
  <si>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</si>
  <si>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</si>
  <si>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</si>
  <si>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</si>
  <si>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</si>
  <si>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</si>
  <si>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</si>
  <si>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</si>
  <si>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</si>
  <si>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</si>
  <si>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</si>
  <si>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</si>
  <si>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</si>
  <si>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</si>
  <si>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</si>
  <si>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</si>
  <si>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</si>
  <si>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</si>
  <si>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</si>
  <si>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</si>
  <si>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</si>
  <si>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</si>
  <si>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</si>
  <si>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</si>
  <si>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</si>
  <si>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</si>
  <si>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</si>
  <si>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</si>
  <si>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</si>
  <si>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</si>
  <si>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</si>
  <si>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</si>
  <si>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</si>
  <si>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</si>
  <si>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</si>
  <si>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</si>
  <si>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</si>
  <si>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</si>
  <si>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</si>
  <si>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</si>
  <si>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</si>
  <si>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</si>
  <si>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</si>
  <si>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</si>
  <si>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</si>
  <si>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</si>
  <si>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</si>
  <si>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</si>
  <si>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</si>
  <si>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</si>
  <si>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</si>
  <si>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</si>
  <si>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</si>
  <si>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</si>
  <si>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</si>
  <si>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</si>
  <si>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</si>
  <si>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</si>
  <si>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</si>
  <si>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</si>
  <si>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</si>
  <si>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</si>
  <si>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</si>
  <si>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</si>
  <si>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</si>
  <si>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</si>
  <si>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</si>
  <si>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</si>
  <si>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</si>
  <si>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</si>
  <si>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</si>
  <si>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</si>
  <si>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</si>
  <si>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</si>
  <si>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</si>
  <si>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</si>
  <si>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</si>
  <si>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</si>
  <si>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</si>
  <si>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</si>
  <si>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</si>
  <si>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</si>
  <si>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</si>
  <si>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</si>
  <si>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</si>
  <si>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</si>
  <si>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</si>
  <si>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</si>
  <si>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</si>
  <si>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</si>
  <si>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</si>
  <si>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</si>
  <si>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</si>
  <si>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</si>
  <si>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</si>
  <si>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</si>
  <si>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</si>
  <si>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</si>
  <si>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</si>
  <si>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</si>
  <si>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</si>
  <si>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</si>
  <si>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</si>
  <si>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</si>
  <si>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</si>
  <si>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</si>
  <si>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</si>
  <si>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</si>
  <si>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</si>
  <si>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</si>
  <si>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</si>
  <si>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</si>
  <si>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</si>
  <si>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</si>
  <si>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</si>
  <si>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</si>
  <si>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</si>
  <si>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</si>
  <si>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</si>
  <si>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</si>
  <si>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</si>
  <si>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</si>
  <si>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</si>
  <si>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</si>
  <si>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</si>
  <si>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</si>
  <si>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</si>
  <si>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</si>
  <si>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</si>
  <si>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</si>
  <si>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</si>
  <si>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</si>
  <si>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</si>
  <si>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</si>
  <si>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</si>
  <si>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</si>
  <si>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</si>
  <si>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</si>
  <si>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</si>
  <si>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</si>
  <si>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</si>
  <si>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</si>
  <si>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</si>
  <si>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</si>
  <si>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</si>
  <si>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</si>
  <si>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</si>
  <si>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</si>
  <si>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</si>
  <si>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</si>
  <si>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</si>
  <si>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</si>
  <si>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</si>
  <si>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</si>
  <si>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</si>
  <si>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</si>
  <si>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</si>
  <si>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</si>
  <si>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</si>
  <si>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</si>
  <si>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</si>
  <si>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</si>
  <si>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</si>
  <si>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</si>
  <si>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</si>
  <si>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</si>
  <si>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</si>
  <si>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</si>
  <si>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</si>
  <si>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</si>
  <si>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</si>
  <si>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</si>
  <si>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</si>
  <si>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</si>
  <si>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</si>
  <si>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</si>
  <si>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</si>
  <si>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</si>
  <si>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</si>
  <si>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</si>
  <si>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</si>
  <si>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</si>
  <si>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</si>
  <si>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</si>
  <si>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</si>
  <si>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</si>
  <si>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</si>
  <si>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</si>
  <si>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</si>
  <si>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</si>
  <si>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</si>
  <si>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</si>
  <si>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</si>
  <si>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</si>
  <si>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</si>
  <si>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</si>
  <si>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</si>
  <si>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</si>
  <si>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</si>
  <si>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</si>
  <si>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</si>
  <si>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</si>
  <si>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</si>
  <si>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</si>
  <si>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</si>
  <si>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</si>
  <si>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</si>
  <si>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</si>
  <si>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</si>
  <si>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</si>
  <si>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</si>
  <si>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</si>
  <si>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</si>
  <si>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</si>
  <si>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</si>
  <si>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</si>
  <si>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</si>
  <si>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</si>
  <si>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</si>
  <si>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</si>
  <si>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</si>
  <si>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</si>
  <si>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</si>
  <si>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</si>
  <si>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</si>
  <si>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</si>
  <si>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</si>
  <si>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</si>
  <si>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</si>
  <si>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</si>
  <si>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</si>
  <si>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</si>
  <si>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</si>
  <si>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</si>
  <si>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</si>
  <si>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</si>
  <si>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</si>
  <si>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</si>
  <si>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</si>
  <si>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</si>
  <si>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</si>
  <si>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</si>
  <si>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</si>
  <si>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</si>
  <si>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</si>
  <si>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</si>
  <si>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</si>
  <si>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</si>
  <si>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</si>
  <si>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</si>
  <si>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</si>
  <si>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</si>
  <si>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</si>
  <si>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</si>
  <si>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</si>
  <si>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</si>
  <si>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</si>
  <si>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</si>
  <si>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</si>
  <si>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</si>
  <si>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</si>
  <si>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</si>
  <si>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</si>
  <si>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</si>
  <si>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</si>
  <si>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</si>
  <si>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</si>
  <si>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</si>
  <si>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</si>
  <si>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</si>
  <si>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</si>
  <si>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</si>
  <si>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</si>
  <si>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</si>
  <si>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</si>
  <si>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</si>
  <si>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</si>
  <si>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</si>
  <si>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</si>
  <si>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</si>
  <si>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</si>
  <si>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</si>
  <si>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</si>
  <si>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</si>
  <si>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</si>
  <si>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</si>
  <si>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</si>
  <si>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</si>
  <si>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</si>
  <si>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</si>
  <si>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</si>
  <si>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</si>
  <si>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</si>
  <si>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</si>
  <si>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</si>
  <si>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</si>
  <si>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</si>
  <si>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</si>
  <si>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</si>
  <si>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</si>
  <si>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</si>
  <si>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</si>
  <si>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</si>
  <si>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</si>
  <si>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</si>
  <si>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</si>
  <si>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</si>
  <si>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</si>
  <si>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</si>
  <si>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</si>
  <si>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</si>
  <si>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</si>
  <si>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</si>
  <si>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</si>
  <si>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</si>
  <si>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</si>
  <si>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</si>
  <si>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</si>
  <si>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</si>
  <si>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</si>
  <si>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</si>
  <si>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</si>
  <si>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</si>
  <si>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</si>
  <si>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</si>
  <si>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</si>
  <si>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</si>
  <si>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</si>
  <si>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</si>
  <si>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</si>
  <si>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</si>
  <si>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</si>
  <si>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</si>
  <si>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</si>
  <si>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</si>
  <si>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</si>
  <si>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</si>
  <si>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</si>
  <si>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</si>
  <si>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</si>
  <si>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</si>
  <si>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</si>
  <si>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</si>
  <si>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</si>
  <si>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</si>
  <si>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</si>
  <si>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</si>
  <si>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</si>
  <si>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</si>
  <si>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</si>
  <si>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</si>
  <si>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</si>
  <si>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</si>
  <si>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</si>
  <si>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</si>
  <si>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</si>
  <si>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</si>
  <si>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</si>
  <si>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</si>
  <si>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</si>
  <si>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</si>
  <si>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</si>
  <si>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</si>
  <si>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</si>
  <si>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</si>
  <si>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</si>
  <si>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</si>
  <si>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</si>
  <si>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</si>
  <si>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</si>
  <si>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</si>
  <si>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</si>
  <si>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</si>
  <si>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</si>
  <si>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</si>
  <si>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</si>
  <si>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</si>
  <si>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</si>
  <si>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</si>
  <si>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</si>
  <si>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</si>
  <si>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</si>
  <si>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</si>
  <si>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</si>
  <si>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</si>
  <si>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</si>
  <si>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</si>
  <si>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</si>
  <si>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</si>
  <si>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</si>
  <si>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</si>
  <si>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</si>
  <si>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</si>
  <si>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</si>
  <si>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</si>
  <si>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</si>
  <si>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</si>
  <si>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</si>
  <si>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</si>
  <si>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</si>
  <si>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</si>
  <si>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</si>
  <si>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</si>
  <si>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</si>
  <si>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</si>
  <si>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</si>
  <si>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</si>
  <si>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</si>
  <si>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</si>
  <si>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</si>
  <si>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</si>
  <si>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</si>
  <si>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</si>
  <si>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</si>
  <si>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</si>
  <si>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</si>
  <si>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</si>
  <si>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</si>
  <si>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</si>
  <si>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</si>
  <si>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</si>
  <si>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</si>
  <si>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</si>
  <si>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</si>
  <si>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</si>
  <si>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</si>
  <si>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</si>
  <si>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</si>
  <si>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</si>
  <si>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</si>
  <si>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</si>
  <si>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</si>
  <si>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</si>
  <si>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</si>
  <si>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</si>
  <si>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</si>
  <si>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</si>
  <si>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</si>
  <si>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</si>
  <si>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</si>
  <si>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</si>
  <si>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</si>
  <si>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</si>
  <si>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</si>
  <si>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</si>
  <si>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</si>
  <si>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</si>
  <si>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</si>
  <si>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</si>
  <si>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</si>
  <si>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</si>
  <si>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</si>
  <si>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</si>
  <si>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</si>
  <si>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</si>
  <si>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</si>
  <si>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</si>
  <si>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</si>
  <si>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</si>
  <si>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</si>
  <si>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</si>
  <si>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</si>
  <si>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</si>
  <si>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</si>
  <si>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</si>
  <si>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</si>
  <si>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</si>
  <si>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</si>
  <si>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</si>
  <si>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</si>
  <si>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</si>
  <si>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</si>
  <si>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</si>
  <si>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</si>
  <si>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</si>
  <si>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</si>
  <si>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</si>
  <si>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</si>
  <si>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</si>
  <si>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</si>
  <si>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</si>
  <si>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</si>
  <si>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</si>
  <si>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</si>
  <si>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</si>
  <si>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</si>
  <si>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</si>
  <si>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</si>
  <si>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</si>
  <si>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</si>
  <si>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</si>
  <si>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</si>
  <si>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</si>
  <si>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</si>
  <si>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</si>
  <si>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</si>
  <si>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</si>
  <si>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</si>
  <si>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</si>
  <si>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</si>
  <si>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</si>
  <si>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</si>
  <si>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</si>
  <si>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</si>
  <si>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</si>
  <si>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</si>
  <si>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</si>
  <si>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</si>
  <si>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</si>
  <si>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</si>
  <si>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</si>
  <si>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</si>
  <si>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</si>
  <si>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</si>
  <si>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</si>
  <si>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</si>
  <si>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</si>
  <si>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</si>
  <si>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</si>
  <si>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</si>
  <si>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</si>
  <si>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</si>
  <si>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</si>
  <si>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</si>
  <si>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</si>
  <si>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</si>
  <si>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</si>
  <si>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</si>
  <si>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</si>
  <si>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</si>
  <si>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</si>
  <si>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</si>
  <si>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</si>
  <si>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</si>
  <si>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</si>
  <si>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</si>
  <si>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</si>
  <si>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</si>
  <si>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</si>
  <si>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</si>
  <si>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</si>
  <si>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</si>
  <si>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</si>
  <si>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</si>
  <si>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</si>
  <si>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</si>
  <si>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</si>
  <si>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</si>
  <si>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</si>
  <si>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</si>
  <si>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</si>
  <si>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</si>
  <si>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</si>
  <si>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</si>
  <si>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</si>
  <si>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</si>
  <si>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</si>
  <si>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</si>
  <si>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</si>
  <si>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</si>
  <si>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</si>
  <si>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</si>
  <si>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</si>
  <si>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</si>
  <si>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</si>
  <si>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</si>
  <si>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</si>
  <si>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</si>
  <si>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</si>
  <si>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</si>
  <si>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</si>
  <si>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</si>
  <si>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</si>
  <si>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</si>
  <si>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</si>
  <si>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</si>
  <si>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</si>
  <si>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</si>
  <si>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</si>
  <si>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</si>
  <si>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</si>
  <si>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</si>
  <si>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</si>
  <si>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</si>
  <si>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</si>
  <si>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</si>
  <si>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</si>
  <si>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</si>
  <si>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</si>
  <si>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</si>
  <si>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</si>
  <si>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</si>
  <si>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</si>
  <si>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</si>
  <si>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</si>
  <si>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</si>
  <si>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</si>
  <si>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</si>
  <si>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</si>
  <si>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</si>
  <si>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</si>
  <si>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</si>
  <si>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</si>
  <si>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</si>
  <si>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</si>
  <si>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</si>
  <si>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</si>
  <si>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</si>
  <si>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</si>
  <si>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</si>
  <si>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</si>
  <si>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</si>
  <si>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</si>
  <si>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</si>
  <si>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</si>
  <si>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</si>
  <si>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</si>
  <si>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</si>
  <si>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</si>
  <si>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</si>
  <si>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</si>
  <si>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</si>
  <si>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</si>
  <si>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</si>
  <si>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</si>
  <si>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</si>
  <si>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</si>
  <si>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</si>
  <si>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</si>
  <si>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</si>
  <si>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</si>
  <si>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</si>
  <si>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</si>
  <si>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</si>
  <si>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</si>
  <si>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</si>
  <si>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</si>
  <si>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</si>
  <si>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</si>
  <si>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</si>
  <si>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</si>
  <si>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</si>
  <si>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</si>
  <si>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</si>
  <si>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</si>
  <si>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</si>
  <si>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</si>
  <si>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</si>
  <si>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</si>
  <si>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</si>
  <si>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</si>
  <si>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</si>
  <si>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</si>
  <si>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</si>
  <si>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</si>
  <si>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</si>
  <si>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</si>
  <si>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</si>
  <si>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</si>
  <si>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</si>
  <si>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</si>
  <si>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</si>
  <si>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</si>
  <si>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</si>
  <si>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</si>
  <si>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</si>
  <si>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</si>
  <si>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</si>
  <si>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</si>
  <si>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</si>
  <si>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</si>
  <si>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</si>
  <si>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</si>
  <si>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</si>
  <si>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</si>
  <si>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</si>
  <si>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</si>
  <si>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</si>
  <si>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</si>
  <si>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</si>
  <si>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</si>
  <si>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</si>
  <si>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</si>
  <si>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</si>
  <si>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</si>
  <si>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</si>
  <si>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</si>
  <si>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</si>
  <si>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</si>
  <si>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</si>
  <si>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</si>
  <si>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</si>
  <si>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</si>
  <si>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</si>
  <si>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</si>
  <si>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</si>
  <si>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</si>
  <si>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</si>
  <si>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</si>
  <si>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</si>
  <si>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</si>
  <si>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</si>
  <si>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</si>
  <si>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</si>
  <si>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</si>
  <si>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</si>
  <si>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</si>
  <si>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</si>
  <si>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</si>
  <si>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</si>
  <si>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</si>
  <si>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</si>
  <si>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</si>
  <si>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</si>
  <si>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</si>
  <si>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</si>
  <si>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</si>
  <si>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</si>
  <si>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</si>
  <si>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</si>
  <si>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</si>
  <si>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</si>
  <si>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</si>
  <si>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</si>
  <si>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</si>
  <si>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</si>
  <si>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</si>
  <si>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</si>
  <si>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</si>
  <si>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</si>
  <si>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</si>
  <si>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</si>
  <si>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</si>
  <si>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</si>
  <si>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</si>
  <si>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</si>
  <si>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</si>
  <si>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</si>
  <si>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</si>
  <si>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</si>
  <si>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</si>
  <si>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</si>
  <si>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</si>
  <si>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</si>
  <si>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</si>
  <si>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</si>
  <si>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</si>
  <si>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</si>
  <si>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</si>
  <si>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</si>
  <si>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</si>
  <si>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</si>
  <si>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</si>
  <si>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</si>
  <si>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</si>
  <si>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</si>
  <si>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</si>
  <si>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</si>
  <si>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</si>
  <si>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</si>
  <si>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</si>
  <si>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</si>
  <si>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</si>
  <si>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</si>
  <si>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</si>
  <si>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</si>
  <si>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</si>
  <si>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</si>
  <si>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</si>
  <si>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</si>
  <si>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</si>
  <si>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</si>
  <si>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</si>
  <si>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</si>
  <si>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</si>
  <si>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</si>
  <si>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</si>
  <si>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</si>
  <si>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</si>
  <si>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</si>
  <si>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</si>
  <si>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</si>
  <si>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</si>
  <si>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</si>
  <si>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</si>
  <si>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</si>
  <si>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</si>
  <si>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</si>
  <si>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</si>
  <si>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</si>
  <si>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</si>
  <si>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</si>
  <si>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</si>
  <si>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</si>
  <si>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</si>
  <si>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</si>
  <si>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</si>
  <si>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</si>
  <si>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</si>
  <si>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</si>
  <si>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</si>
  <si>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</si>
  <si>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</si>
  <si>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</si>
  <si>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</si>
  <si>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</si>
  <si>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</si>
  <si>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</si>
  <si>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</si>
  <si>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</si>
  <si>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</si>
  <si>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</si>
  <si>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</si>
  <si>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</si>
  <si>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</si>
  <si>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</si>
  <si>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</si>
  <si>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</si>
  <si>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</si>
  <si>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</si>
  <si>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</si>
  <si>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</si>
  <si>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</si>
  <si>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</si>
  <si>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</si>
  <si>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</si>
  <si>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</si>
  <si>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</si>
  <si>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</si>
  <si>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</si>
  <si>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</si>
  <si>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</si>
  <si>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</si>
  <si>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</si>
  <si>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</si>
  <si>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</si>
  <si>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</si>
  <si>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</si>
  <si>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</si>
  <si>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</si>
  <si>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</si>
  <si>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</si>
  <si>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</si>
  <si>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</si>
  <si>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</si>
  <si>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</si>
  <si>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</si>
  <si>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</si>
  <si>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</si>
  <si>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</si>
  <si>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</si>
  <si>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</si>
  <si>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</si>
  <si>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</si>
  <si>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</si>
  <si>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</si>
  <si>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</si>
  <si>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</si>
  <si>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</si>
  <si>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</si>
  <si>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</si>
  <si>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</si>
  <si>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</si>
  <si>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</si>
  <si>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</si>
  <si>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</si>
  <si>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</si>
  <si>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</si>
  <si>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</si>
  <si>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</si>
  <si>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</si>
  <si>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</si>
  <si>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</si>
  <si>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</si>
  <si>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</si>
  <si>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</si>
  <si>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</si>
  <si>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</si>
  <si>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</si>
  <si>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</si>
  <si>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</si>
  <si>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</si>
  <si>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</si>
  <si>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</si>
  <si>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</si>
  <si>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</si>
  <si>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</si>
  <si>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</si>
  <si>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</si>
  <si>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</si>
  <si>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</si>
  <si>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</si>
  <si>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</si>
  <si>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</si>
  <si>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</si>
  <si>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</si>
  <si>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</si>
  <si>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</si>
  <si>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</si>
  <si>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</si>
  <si>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</si>
  <si>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</si>
  <si>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</si>
  <si>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</si>
  <si>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</si>
  <si>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</si>
  <si>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</si>
  <si>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</si>
  <si>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</si>
  <si>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</si>
  <si>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</si>
  <si>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</si>
  <si>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</si>
  <si>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</si>
  <si>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</si>
  <si>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</si>
  <si>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</si>
  <si>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</si>
  <si>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</si>
  <si>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</si>
  <si>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</si>
  <si>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</si>
  <si>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</si>
  <si>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</si>
  <si>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</si>
  <si>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</si>
  <si>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</si>
  <si>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</si>
  <si>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</si>
  <si>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</si>
  <si>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</si>
  <si>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</si>
  <si>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</si>
  <si>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</si>
  <si>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</si>
  <si>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</si>
  <si>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</si>
  <si>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</si>
  <si>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</si>
  <si>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</si>
  <si>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</si>
  <si>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</si>
  <si>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</si>
  <si>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</si>
  <si>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</si>
  <si>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</si>
  <si>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</si>
  <si>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</si>
  <si>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</si>
  <si>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</si>
  <si>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</si>
  <si>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</si>
  <si>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</si>
  <si>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</si>
  <si>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</si>
  <si>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</si>
  <si>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</si>
  <si>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</si>
  <si>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</si>
  <si>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</si>
  <si>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</si>
  <si>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</si>
  <si>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</si>
  <si>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</si>
  <si>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</si>
  <si>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</si>
  <si>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</si>
  <si>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</si>
  <si>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</si>
  <si>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</si>
  <si>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</si>
  <si>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</si>
  <si>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</si>
  <si>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</si>
  <si>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</si>
  <si>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</si>
  <si>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</si>
  <si>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</si>
  <si>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</si>
  <si>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</si>
  <si>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</si>
  <si>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</si>
  <si>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</si>
  <si>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</si>
  <si>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</si>
  <si>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</si>
  <si>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</si>
  <si>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</si>
  <si>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</si>
  <si>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</si>
  <si>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</si>
  <si>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</si>
  <si>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</si>
  <si>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</si>
  <si>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</si>
  <si>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</si>
  <si>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</si>
  <si>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</si>
  <si>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</si>
  <si>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</si>
  <si>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</si>
  <si>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</si>
  <si>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</si>
  <si>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</si>
  <si>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</si>
  <si>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</si>
  <si>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</si>
  <si>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</si>
  <si>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</si>
  <si>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</si>
  <si>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</si>
  <si>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</si>
  <si>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</si>
  <si>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</si>
  <si>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</si>
  <si>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</si>
  <si>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</si>
  <si>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</si>
  <si>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</si>
  <si>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</si>
  <si>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</si>
  <si>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</si>
  <si>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</si>
  <si>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</si>
  <si>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</si>
  <si>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</si>
  <si>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</si>
  <si>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</si>
  <si>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</si>
  <si>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</si>
  <si>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</si>
  <si>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</si>
  <si>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</si>
  <si>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</si>
  <si>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</si>
  <si>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</si>
  <si>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</si>
  <si>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</si>
  <si>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</si>
  <si>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</si>
  <si>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</si>
  <si>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</si>
  <si>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</si>
  <si>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</si>
  <si>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</si>
  <si>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</si>
  <si>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</si>
  <si>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</si>
  <si>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</si>
  <si>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</si>
  <si>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</si>
  <si>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</si>
  <si>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</si>
  <si>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</si>
  <si>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</si>
  <si>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</si>
  <si>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</si>
  <si>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</si>
  <si>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</si>
  <si>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</si>
  <si>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</si>
  <si>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</si>
  <si>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</si>
  <si>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</si>
  <si>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</si>
  <si>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</si>
  <si>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</si>
  <si>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</si>
  <si>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</si>
  <si>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</si>
  <si>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</si>
  <si>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</si>
  <si>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</si>
  <si>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</si>
  <si>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</si>
  <si>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</si>
  <si>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</si>
  <si>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</si>
  <si>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</si>
  <si>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</si>
  <si>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</si>
  <si>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</si>
  <si>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</si>
  <si>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</si>
  <si>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</si>
  <si>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</si>
  <si>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</si>
  <si>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</si>
  <si>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</si>
  <si>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</si>
  <si>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</si>
  <si>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</si>
  <si>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</si>
  <si>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</si>
  <si>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</si>
  <si>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</si>
  <si>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</si>
  <si>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</si>
  <si>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</si>
  <si>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</si>
  <si>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</si>
  <si>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</si>
  <si>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</si>
  <si>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</si>
  <si>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</si>
  <si>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</si>
  <si>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</si>
  <si>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</si>
  <si>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</si>
  <si>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</si>
  <si>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</si>
  <si>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</si>
  <si>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</si>
  <si>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</si>
  <si>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</si>
  <si>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</si>
  <si>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</si>
  <si>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</si>
  <si>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</si>
  <si>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</si>
  <si>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</si>
  <si>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</si>
  <si>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</si>
  <si>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</si>
  <si>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</si>
  <si>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</si>
  <si>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</si>
  <si>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</si>
  <si>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</si>
  <si>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</si>
  <si>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</si>
  <si>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</si>
  <si>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</si>
  <si>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</si>
  <si>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</si>
  <si>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</si>
  <si>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</si>
  <si>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</si>
  <si>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</si>
  <si>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</si>
  <si>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</si>
  <si>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</si>
  <si>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</si>
  <si>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</si>
  <si>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</si>
  <si>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</si>
  <si>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</si>
  <si>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</si>
  <si>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</si>
  <si>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</si>
  <si>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</si>
  <si>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</si>
  <si>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</si>
  <si>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</si>
  <si>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</si>
  <si>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</si>
  <si>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</si>
  <si>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</si>
  <si>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</si>
  <si>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</si>
  <si>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</si>
  <si>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</si>
  <si>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</si>
  <si>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</si>
  <si>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</si>
  <si>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</si>
  <si>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</si>
  <si>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</si>
  <si>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</si>
  <si>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</si>
  <si>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</si>
  <si>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</si>
  <si>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</si>
  <si>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</si>
  <si>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</si>
  <si>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</si>
  <si>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</si>
  <si>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</si>
  <si>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</si>
  <si>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</si>
  <si>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</si>
  <si>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</si>
  <si>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</si>
  <si>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</si>
  <si>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</si>
  <si>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</si>
  <si>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</si>
  <si>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</si>
  <si>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</si>
  <si>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</si>
  <si>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</si>
  <si>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</si>
  <si>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</si>
  <si>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</si>
  <si>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</si>
  <si>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</si>
  <si>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</si>
  <si>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</si>
  <si>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</si>
  <si>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</si>
  <si>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</si>
  <si>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</si>
  <si>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</si>
  <si>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</si>
  <si>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</si>
  <si>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</si>
  <si>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</si>
  <si>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</si>
  <si>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</si>
  <si>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</si>
  <si>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</si>
  <si>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</si>
  <si>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</si>
  <si>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</si>
  <si>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</si>
  <si>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</si>
  <si>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</si>
  <si>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</si>
  <si>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</si>
  <si>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</si>
  <si>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</si>
  <si>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</si>
  <si>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</si>
  <si>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</si>
  <si>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</si>
  <si>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</si>
  <si>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</si>
  <si>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</si>
  <si>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</si>
  <si>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</si>
  <si>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</si>
  <si>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</si>
  <si>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</si>
  <si>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</si>
  <si>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</si>
  <si>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</si>
  <si>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</si>
  <si>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</si>
  <si>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</si>
  <si>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</si>
  <si>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</si>
  <si>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</si>
  <si>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</si>
  <si>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</si>
  <si>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</si>
  <si>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</si>
  <si>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</si>
  <si>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</si>
  <si>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</si>
  <si>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</si>
  <si>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</si>
  <si>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</si>
  <si>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</si>
  <si>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</si>
  <si>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</si>
  <si>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</si>
  <si>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</si>
  <si>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</si>
  <si>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</si>
  <si>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</si>
  <si>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</si>
  <si>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</si>
  <si>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</si>
  <si>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</si>
  <si>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</si>
  <si>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</si>
  <si>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</si>
  <si>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</si>
  <si>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</si>
  <si>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</si>
  <si>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</si>
  <si>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</si>
  <si>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</si>
  <si>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</si>
  <si>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</si>
  <si>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</si>
  <si>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</si>
  <si>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</si>
  <si>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</si>
  <si>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</si>
  <si>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</si>
  <si>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</si>
  <si>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</si>
  <si>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</si>
  <si>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</si>
  <si>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</si>
  <si>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</si>
  <si>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</si>
  <si>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</si>
  <si>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</si>
  <si>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</si>
  <si>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</si>
  <si>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</si>
  <si>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</si>
  <si>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</si>
  <si>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</si>
  <si>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</si>
  <si>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</si>
  <si>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</si>
  <si>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</si>
  <si>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</si>
  <si>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</si>
  <si>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</si>
  <si>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</si>
  <si>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</si>
  <si>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</si>
  <si>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</si>
  <si>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</si>
  <si>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</si>
  <si>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</si>
  <si>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</si>
  <si>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</si>
  <si>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</si>
  <si>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</si>
  <si>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</si>
  <si>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</si>
  <si>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</si>
  <si>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</si>
  <si>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</si>
  <si>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</si>
  <si>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</si>
  <si>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</si>
  <si>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</si>
  <si>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</si>
  <si>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</si>
  <si>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</si>
  <si>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</si>
  <si>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</si>
  <si>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</si>
  <si>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</si>
  <si>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</si>
  <si>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</si>
  <si>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</si>
  <si>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</si>
  <si>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</si>
  <si>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</si>
  <si>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</si>
  <si>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</si>
  <si>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</si>
  <si>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</si>
  <si>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</si>
  <si>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</si>
  <si>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</si>
  <si>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</si>
  <si>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</si>
  <si>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</si>
  <si>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</si>
  <si>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</si>
  <si>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</si>
  <si>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</si>
  <si>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</si>
  <si>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</si>
  <si>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</si>
  <si>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</si>
  <si>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</si>
  <si>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</si>
  <si>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</si>
  <si>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</si>
  <si>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</si>
  <si>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</si>
  <si>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</si>
  <si>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</si>
  <si>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</si>
  <si>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</si>
  <si>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</si>
  <si>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</si>
  <si>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</si>
  <si>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</si>
  <si>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</si>
  <si>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</si>
  <si>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</si>
  <si>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</si>
  <si>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</si>
  <si>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</si>
  <si>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</si>
  <si>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</si>
  <si>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</si>
  <si>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</si>
  <si>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</si>
  <si>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</si>
  <si>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</si>
  <si>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</si>
  <si>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</si>
  <si>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</si>
  <si>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</si>
  <si>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</si>
  <si>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</si>
  <si>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</si>
  <si>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</si>
  <si>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</si>
  <si>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</si>
  <si>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</si>
  <si>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</si>
  <si>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</si>
  <si>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</si>
  <si>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</si>
  <si>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</si>
  <si>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</si>
  <si>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</si>
  <si>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</si>
  <si>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</si>
  <si>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</si>
  <si>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</si>
  <si>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</si>
  <si>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</si>
  <si>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</si>
  <si>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</si>
  <si>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</si>
  <si>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</si>
  <si>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</si>
  <si>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</si>
  <si>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</si>
  <si>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</si>
  <si>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</si>
  <si>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</si>
  <si>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</si>
  <si>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</si>
  <si>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</si>
  <si>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</si>
  <si>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</si>
  <si>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</si>
  <si>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</si>
  <si>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</si>
  <si>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</si>
  <si>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</si>
  <si>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</si>
  <si>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</si>
  <si>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</si>
  <si>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</si>
  <si>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</si>
  <si>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</si>
  <si>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</si>
  <si>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</si>
  <si>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</si>
  <si>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</si>
  <si>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</si>
  <si>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</si>
  <si>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</si>
  <si>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</si>
  <si>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</si>
  <si>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</si>
  <si>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</si>
  <si>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</si>
  <si>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</si>
  <si>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</si>
  <si>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</si>
  <si>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</si>
  <si>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</si>
  <si>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</si>
  <si>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</si>
  <si>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</si>
  <si>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</si>
  <si>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</si>
  <si>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</si>
  <si>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</si>
  <si>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</si>
  <si>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</si>
  <si>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</si>
  <si>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</si>
  <si>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</si>
  <si>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</si>
  <si>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</si>
  <si>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</si>
  <si>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</si>
  <si>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</si>
  <si>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</si>
  <si>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</si>
  <si>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</si>
  <si>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</si>
  <si>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</si>
  <si>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</si>
  <si>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</si>
  <si>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</si>
  <si>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</si>
  <si>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</si>
  <si>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</si>
  <si>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</si>
  <si>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</si>
  <si>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</si>
  <si>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</si>
  <si>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</si>
  <si>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</si>
  <si>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</si>
  <si>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</si>
  <si>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</si>
  <si>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</si>
  <si>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</si>
  <si>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</si>
  <si>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</si>
  <si>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</si>
  <si>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</si>
  <si>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</si>
  <si>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</si>
  <si>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</si>
  <si>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</si>
  <si>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</si>
  <si>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</si>
  <si>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</si>
  <si>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</si>
  <si>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</si>
  <si>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</si>
  <si>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</si>
  <si>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</si>
  <si>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</si>
  <si>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</si>
  <si>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</si>
  <si>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</si>
  <si>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</si>
  <si>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</si>
  <si>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</si>
  <si>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</si>
  <si>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</si>
  <si>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</si>
  <si>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</si>
  <si>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</si>
  <si>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</si>
  <si>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</si>
  <si>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</si>
  <si>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</si>
  <si>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</si>
  <si>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</si>
  <si>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</si>
  <si>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</si>
  <si>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</si>
  <si>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</si>
  <si>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</si>
  <si>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</si>
  <si>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</si>
  <si>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</si>
  <si>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</si>
  <si>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</si>
  <si>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</si>
  <si>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</si>
  <si>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</si>
  <si>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</si>
  <si>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</si>
  <si>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</si>
  <si>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</si>
  <si>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</si>
  <si>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</si>
  <si>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</si>
  <si>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</si>
  <si>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</si>
  <si>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</si>
  <si>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</si>
  <si>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</si>
  <si>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</si>
  <si>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</si>
  <si>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</si>
  <si>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</si>
  <si>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</si>
  <si>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</si>
  <si>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</si>
  <si>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</si>
  <si>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</si>
  <si>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</si>
  <si>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</si>
  <si>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</si>
  <si>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</si>
  <si>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</si>
  <si>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</si>
  <si>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</si>
  <si>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</si>
  <si>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</si>
  <si>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</si>
  <si>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</si>
  <si>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</si>
  <si>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</si>
  <si>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</si>
  <si>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</si>
  <si>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</si>
  <si>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</si>
  <si>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</si>
  <si>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</si>
  <si>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</si>
  <si>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</si>
  <si>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</si>
  <si>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</si>
  <si>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</si>
  <si>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</si>
  <si>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</si>
  <si>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</si>
  <si>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</si>
  <si>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</si>
  <si>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</si>
  <si>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</si>
  <si>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</si>
  <si>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</si>
  <si>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</si>
  <si>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</si>
  <si>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</si>
  <si>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</si>
  <si>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</si>
  <si>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</si>
  <si>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</si>
  <si>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</si>
  <si>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</si>
  <si>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</si>
  <si>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</si>
  <si>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</si>
  <si>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</si>
  <si>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</si>
  <si>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</si>
  <si>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</si>
  <si>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</si>
  <si>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</si>
  <si>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</si>
  <si>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</si>
  <si>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</si>
  <si>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</si>
  <si>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</si>
  <si>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</si>
  <si>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</si>
  <si>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</si>
  <si>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</si>
  <si>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</si>
  <si>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</si>
  <si>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</si>
  <si>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</si>
  <si>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</si>
  <si>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</si>
  <si>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</si>
  <si>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</si>
  <si>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</si>
  <si>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</si>
  <si>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</si>
  <si>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</si>
  <si>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</si>
  <si>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</si>
  <si>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</si>
  <si>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</si>
  <si>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</si>
  <si>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</si>
  <si>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</si>
  <si>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</si>
  <si>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</si>
  <si>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</si>
  <si>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</si>
  <si>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</si>
  <si>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</si>
  <si>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</si>
  <si>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</si>
  <si>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</si>
  <si>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</si>
  <si>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</si>
  <si>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</si>
  <si>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</si>
  <si>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</si>
  <si>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</si>
  <si>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</si>
  <si>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</si>
  <si>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</si>
  <si>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</si>
  <si>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</si>
  <si>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</si>
  <si>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</si>
  <si>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</si>
  <si>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</si>
  <si>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</si>
  <si>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</si>
  <si>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</si>
  <si>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</si>
  <si>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</si>
  <si>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</si>
  <si>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</si>
  <si>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</si>
  <si>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</si>
  <si>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</si>
  <si>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</si>
  <si>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</si>
  <si>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</si>
  <si>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</si>
  <si>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</si>
  <si>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</si>
  <si>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</si>
  <si>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</si>
  <si>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</si>
  <si>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</si>
  <si>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</si>
  <si>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</si>
  <si>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</si>
  <si>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</si>
  <si>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</si>
  <si>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</si>
  <si>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</si>
  <si>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</si>
  <si>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</si>
  <si>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</si>
  <si>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</si>
  <si>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</si>
  <si>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</si>
  <si>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</si>
  <si>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</si>
  <si>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</si>
  <si>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</si>
  <si>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</si>
  <si>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</si>
  <si>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</si>
  <si>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</si>
  <si>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</si>
  <si>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</si>
  <si>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</si>
  <si>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</si>
  <si>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</si>
  <si>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</si>
  <si>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</si>
  <si>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</si>
  <si>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</si>
  <si>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</si>
  <si>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</si>
  <si>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</si>
  <si>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</si>
  <si>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</si>
  <si>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</si>
  <si>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</si>
  <si>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</si>
  <si>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</si>
  <si>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</si>
  <si>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</si>
  <si>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</si>
  <si>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</si>
  <si>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</si>
  <si>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</si>
  <si>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</si>
  <si>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</si>
  <si>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</si>
  <si>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</si>
  <si>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</si>
  <si>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</si>
  <si>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</si>
  <si>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</si>
  <si>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</si>
  <si>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</si>
  <si>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</si>
  <si>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</si>
  <si>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</si>
  <si>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</si>
  <si>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</si>
  <si>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</si>
  <si>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</si>
  <si>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</si>
  <si>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</si>
  <si>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</si>
  <si>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</si>
  <si>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</si>
  <si>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</si>
  <si>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</si>
  <si>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</si>
  <si>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</si>
  <si>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</si>
  <si>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</si>
  <si>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</si>
  <si>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</si>
  <si>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</si>
  <si>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</si>
  <si>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</si>
  <si>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</si>
  <si>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</si>
  <si>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</si>
  <si>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</si>
  <si>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</si>
  <si>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</si>
  <si>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</si>
  <si>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</si>
  <si>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</si>
  <si>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</si>
  <si>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</si>
  <si>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</si>
  <si>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</si>
  <si>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</si>
  <si>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</si>
  <si>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</si>
  <si>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</si>
  <si>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</si>
  <si>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</si>
  <si>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</si>
  <si>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</si>
  <si>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</si>
  <si>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</si>
  <si>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</si>
  <si>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</si>
  <si>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</si>
  <si>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</si>
  <si>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</si>
  <si>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</si>
  <si>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</si>
  <si>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</si>
  <si>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</si>
  <si>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</si>
  <si>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</si>
  <si>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</si>
  <si>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</si>
  <si>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</si>
  <si>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</si>
  <si>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</si>
  <si>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</si>
  <si>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</si>
  <si>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</si>
  <si>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</si>
  <si>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</si>
  <si>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</si>
  <si>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</si>
  <si>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</si>
  <si>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</si>
  <si>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</si>
  <si>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</si>
  <si>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</si>
  <si>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</si>
  <si>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</si>
  <si>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</si>
  <si>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</si>
  <si>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</si>
  <si>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</si>
  <si>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</si>
  <si>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</si>
  <si>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</si>
  <si>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</si>
  <si>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</si>
  <si>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</si>
  <si>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</si>
  <si>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</si>
  <si>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</si>
  <si>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</si>
  <si>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</si>
  <si>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</si>
  <si>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</si>
  <si>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</si>
  <si>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</si>
  <si>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</si>
  <si>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</si>
  <si>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</si>
  <si>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</si>
  <si>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</si>
  <si>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</si>
  <si>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</si>
  <si>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</si>
  <si>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</si>
  <si>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</si>
  <si>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</si>
  <si>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</si>
  <si>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</si>
  <si>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</si>
  <si>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</si>
  <si>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</si>
  <si>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</si>
  <si>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</si>
  <si>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</si>
  <si>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</si>
  <si>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</si>
  <si>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</si>
  <si>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</si>
  <si>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</si>
  <si>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</si>
  <si>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</si>
  <si>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</si>
  <si>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</si>
  <si>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</si>
  <si>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</si>
  <si>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</si>
  <si>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</si>
  <si>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</si>
  <si>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</si>
  <si>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</si>
  <si>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</si>
  <si>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</si>
  <si>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</si>
  <si>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</si>
  <si>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</si>
  <si>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</si>
  <si>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</si>
  <si>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</si>
  <si>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</si>
  <si>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</si>
  <si>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</si>
  <si>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</si>
  <si>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</si>
  <si>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</si>
  <si>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</si>
  <si>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</si>
  <si>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</si>
  <si>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</si>
  <si>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</si>
  <si>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</si>
  <si>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</si>
  <si>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</si>
  <si>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</si>
  <si>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</si>
  <si>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</si>
  <si>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</si>
  <si>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</si>
  <si>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</si>
  <si>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</si>
  <si>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</si>
  <si>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</si>
  <si>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</si>
  <si>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</si>
  <si>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</si>
  <si>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</si>
  <si>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</si>
  <si>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</si>
  <si>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</si>
  <si>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</si>
  <si>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</si>
  <si>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</si>
  <si>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</si>
  <si>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</si>
  <si>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</si>
  <si>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</si>
  <si>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</si>
  <si>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</si>
  <si>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</si>
  <si>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</si>
  <si>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</si>
  <si>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</si>
  <si>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</si>
  <si>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</si>
  <si>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</si>
  <si>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</si>
  <si>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</si>
  <si>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</si>
  <si>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</si>
  <si>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</si>
  <si>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</si>
  <si>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</si>
  <si>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</si>
  <si>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</si>
  <si>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</si>
  <si>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</si>
  <si>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</si>
  <si>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</si>
  <si>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</si>
  <si>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</si>
  <si>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</si>
  <si>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</si>
  <si>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</si>
  <si>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</si>
  <si>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</si>
  <si>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</si>
  <si>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</si>
  <si>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</si>
  <si>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</si>
  <si>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</si>
  <si>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</si>
  <si>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</si>
  <si>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</si>
  <si>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</si>
  <si>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</si>
  <si>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</si>
  <si>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</si>
  <si>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</si>
  <si>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</si>
  <si>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</si>
  <si>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</si>
  <si>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</si>
  <si>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</si>
  <si>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</si>
  <si>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</si>
  <si>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</si>
  <si>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</si>
  <si>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</si>
  <si>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</si>
  <si>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</si>
  <si>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</si>
  <si>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</si>
  <si>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</si>
  <si>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</si>
  <si>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</si>
  <si>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</si>
  <si>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</si>
  <si>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</si>
  <si>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</si>
  <si>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</si>
  <si>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</si>
  <si>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</si>
  <si>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</si>
  <si>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</si>
  <si>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</si>
  <si>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</si>
  <si>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</si>
  <si>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</si>
  <si>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</si>
  <si>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</si>
  <si>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</si>
  <si>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</si>
  <si>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</si>
  <si>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</si>
  <si>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</si>
  <si>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</si>
  <si>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</si>
  <si>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</si>
  <si>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</si>
  <si>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</si>
  <si>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</si>
  <si>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</si>
  <si>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</si>
  <si>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</si>
  <si>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</si>
  <si>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</si>
  <si>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</si>
  <si>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</si>
  <si>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</si>
  <si>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</si>
  <si>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</si>
  <si>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</si>
  <si>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</si>
  <si>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</si>
  <si>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</si>
  <si>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</si>
  <si>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</si>
  <si>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</si>
  <si>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</si>
  <si>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</si>
  <si>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</si>
  <si>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</si>
  <si>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</si>
  <si>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</si>
  <si>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</si>
  <si>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</si>
  <si>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</si>
  <si>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</si>
  <si>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</si>
  <si>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</si>
  <si>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</si>
  <si>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</si>
  <si>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</si>
  <si>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</si>
  <si>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</si>
  <si>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</si>
  <si>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</si>
  <si>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</si>
  <si>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</si>
  <si>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</si>
  <si>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</si>
  <si>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</si>
  <si>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</si>
  <si>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</si>
  <si>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</si>
  <si>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</si>
  <si>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</si>
  <si>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</si>
  <si>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</si>
  <si>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</si>
  <si>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</si>
  <si>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</si>
  <si>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</si>
  <si>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</si>
  <si>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</si>
  <si>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</si>
  <si>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</si>
  <si>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</si>
  <si>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</si>
  <si>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</si>
  <si>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</si>
  <si>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</si>
  <si>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</si>
  <si>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</si>
  <si>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</si>
  <si>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</si>
  <si>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</si>
  <si>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</si>
  <si>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</si>
  <si>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</si>
  <si>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</si>
  <si>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</si>
  <si>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</si>
  <si>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</si>
  <si>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</si>
  <si>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</si>
  <si>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</si>
  <si>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</si>
  <si>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</si>
  <si>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</si>
  <si>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</si>
  <si>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</si>
  <si>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</si>
  <si>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</si>
  <si>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</si>
  <si>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</si>
  <si>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</si>
  <si>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</si>
  <si>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</si>
  <si>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</si>
  <si>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</si>
  <si>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</si>
  <si>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</si>
  <si>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</si>
  <si>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</si>
  <si>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</si>
  <si>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</si>
  <si>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</si>
  <si>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</si>
  <si>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</si>
  <si>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</si>
  <si>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</si>
  <si>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</si>
  <si>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</si>
  <si>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</si>
  <si>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</si>
  <si>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</si>
  <si>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</si>
  <si>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</si>
  <si>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</si>
  <si>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</si>
  <si>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</si>
  <si>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</si>
  <si>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</si>
  <si>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</si>
  <si>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</si>
  <si>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</si>
  <si>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</si>
  <si>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</si>
  <si>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</si>
  <si>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</si>
  <si>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</si>
  <si>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</si>
  <si>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</si>
  <si>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</si>
  <si>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</si>
  <si>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</si>
  <si>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</si>
  <si>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</si>
  <si>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</si>
  <si>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</si>
  <si>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</si>
  <si>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</si>
  <si>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</si>
  <si>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</si>
  <si>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</si>
  <si>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</si>
  <si>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</si>
  <si>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</si>
  <si>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</si>
  <si>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</si>
  <si>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</si>
  <si>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</si>
  <si>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</si>
  <si>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</si>
  <si>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</si>
  <si>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</si>
  <si>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</si>
  <si>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</si>
  <si>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</si>
  <si>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</si>
  <si>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</si>
  <si>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</si>
  <si>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</si>
  <si>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</si>
  <si>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</si>
  <si>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</si>
  <si>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</si>
  <si>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</si>
  <si>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</si>
  <si>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</si>
  <si>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</si>
  <si>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</si>
  <si>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</si>
  <si>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</si>
  <si>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</si>
  <si>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</si>
  <si>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</si>
  <si>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</si>
  <si>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</si>
  <si>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</si>
  <si>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</si>
  <si>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</si>
  <si>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</si>
  <si>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</si>
  <si>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</si>
  <si>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</si>
  <si>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</si>
  <si>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</si>
  <si>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</si>
  <si>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</si>
  <si>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</si>
  <si>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</si>
  <si>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</si>
  <si>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</si>
  <si>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</si>
  <si>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</si>
  <si>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</si>
  <si>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</si>
  <si>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</si>
  <si>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</si>
  <si>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</si>
  <si>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</si>
  <si>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</si>
  <si>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</si>
  <si>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</si>
  <si>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</si>
  <si>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</si>
  <si>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</si>
  <si>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</si>
  <si>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</si>
  <si>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</si>
  <si>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</si>
  <si>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</si>
  <si>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</si>
  <si>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</si>
  <si>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</si>
  <si>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</si>
  <si>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</si>
  <si>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</si>
  <si>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</si>
  <si>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</si>
  <si>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</si>
  <si>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</si>
  <si>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</si>
  <si>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</si>
  <si>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</si>
  <si>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</si>
  <si>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</si>
  <si>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</si>
  <si>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</si>
  <si>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</si>
  <si>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</si>
  <si>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</si>
  <si>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</si>
  <si>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</si>
  <si>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</si>
  <si>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</si>
  <si>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</si>
  <si>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</si>
  <si>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</si>
  <si>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</si>
  <si>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</si>
  <si>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</si>
  <si>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</si>
  <si>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</si>
  <si>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</si>
  <si>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</si>
  <si>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</si>
  <si>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</si>
  <si>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</si>
  <si>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</si>
  <si>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</si>
  <si>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</si>
  <si>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</si>
  <si>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</si>
  <si>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</si>
  <si>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</si>
  <si>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</si>
  <si>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</si>
  <si>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</si>
  <si>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</si>
  <si>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</si>
  <si>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</si>
  <si>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</si>
  <si>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</si>
  <si>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</si>
  <si>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</si>
  <si>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</si>
  <si>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</si>
  <si>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</si>
  <si>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</si>
  <si>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</si>
  <si>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</si>
  <si>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</si>
  <si>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</si>
  <si>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</si>
  <si>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</si>
  <si>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</si>
  <si>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</si>
  <si>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</si>
  <si>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</si>
  <si>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</si>
  <si>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</si>
  <si>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</si>
  <si>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</si>
  <si>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</si>
  <si>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</si>
  <si>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</si>
  <si>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</si>
  <si>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</si>
  <si>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</si>
  <si>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</si>
  <si>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</si>
  <si>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</si>
  <si>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</si>
  <si>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</si>
  <si>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</si>
  <si>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</si>
  <si>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</si>
  <si>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</si>
  <si>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</si>
  <si>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</si>
  <si>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</si>
  <si>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</si>
  <si>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</si>
  <si>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</si>
  <si>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</si>
  <si>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</si>
  <si>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</si>
  <si>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</si>
  <si>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</si>
  <si>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</si>
  <si>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</si>
  <si>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</si>
  <si>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</si>
  <si>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</si>
  <si>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</si>
  <si>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</si>
  <si>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</si>
  <si>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</si>
  <si>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</si>
  <si>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</si>
  <si>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</si>
  <si>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</si>
  <si>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</si>
  <si>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</si>
  <si>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</si>
  <si>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</si>
  <si>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</si>
  <si>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</si>
  <si>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</si>
  <si>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</si>
  <si>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</si>
  <si>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</si>
  <si>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</si>
  <si>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</si>
  <si>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</si>
  <si>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</si>
  <si>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</si>
  <si>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</si>
  <si>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</si>
  <si>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</si>
  <si>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</si>
  <si>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</si>
  <si>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</si>
  <si>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</si>
  <si>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</si>
  <si>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</si>
  <si>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</si>
  <si>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</si>
  <si>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</si>
  <si>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</si>
  <si>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</si>
  <si>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</si>
  <si>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</si>
  <si>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</si>
  <si>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</si>
  <si>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</si>
  <si>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</si>
  <si>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</si>
  <si>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</si>
  <si>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</si>
  <si>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</si>
  <si>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</si>
  <si>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</si>
  <si>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</si>
  <si>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</si>
  <si>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</si>
  <si>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</si>
  <si>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</si>
  <si>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</si>
  <si>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</si>
  <si>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</si>
  <si>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</si>
  <si>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</si>
  <si>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</si>
  <si>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</si>
  <si>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</si>
  <si>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</si>
  <si>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</si>
  <si>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</si>
  <si>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</si>
  <si>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</si>
  <si>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</si>
  <si>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</si>
  <si>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</si>
  <si>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</si>
  <si>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</si>
  <si>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</si>
  <si>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</si>
  <si>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</si>
  <si>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</si>
  <si>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</si>
  <si>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</si>
  <si>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</si>
  <si>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</si>
  <si>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</si>
  <si>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</si>
  <si>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</si>
  <si>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</si>
  <si>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</si>
  <si>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</si>
  <si>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</si>
  <si>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</si>
  <si>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</si>
  <si>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</si>
  <si>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</si>
  <si>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</si>
  <si>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</si>
  <si>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</si>
  <si>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</si>
  <si>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</si>
  <si>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</si>
  <si>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</si>
  <si>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</si>
  <si>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</si>
  <si>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</si>
  <si>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</si>
  <si>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</si>
  <si>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</si>
  <si>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</si>
  <si>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</si>
  <si>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</si>
  <si>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</si>
  <si>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</si>
  <si>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</si>
  <si>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</si>
  <si>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</si>
  <si>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</si>
  <si>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</si>
  <si>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</si>
  <si>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</si>
  <si>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</si>
  <si>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</si>
  <si>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</si>
  <si>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</si>
  <si>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</si>
  <si>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</si>
  <si>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</si>
  <si>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</si>
  <si>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</si>
  <si>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</si>
  <si>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</si>
  <si>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</si>
  <si>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</si>
  <si>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</si>
  <si>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</si>
  <si>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</si>
  <si>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</si>
  <si>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</si>
  <si>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</si>
  <si>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</si>
  <si>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</si>
  <si>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</si>
  <si>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</si>
  <si>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</si>
  <si>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</si>
  <si>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</si>
  <si>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</si>
  <si>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</si>
  <si>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</si>
  <si>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</si>
  <si>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</si>
  <si>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</si>
  <si>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</si>
  <si>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</si>
  <si>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</si>
  <si>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</si>
  <si>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</si>
  <si>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</si>
  <si>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</si>
  <si>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</si>
  <si>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</si>
  <si>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</si>
  <si>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</si>
  <si>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</si>
  <si>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</si>
  <si>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</si>
  <si>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</si>
  <si>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</si>
  <si>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</si>
  <si>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</si>
  <si>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</si>
  <si>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</si>
  <si>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</si>
  <si>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</si>
  <si>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</si>
  <si>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</si>
  <si>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</si>
  <si>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</si>
  <si>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</si>
  <si>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</si>
  <si>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</si>
  <si>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</si>
  <si>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</si>
  <si>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</si>
  <si>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</si>
  <si>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</si>
  <si>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</si>
  <si>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</si>
  <si>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</si>
  <si>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</si>
  <si>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</si>
  <si>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</si>
  <si>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</si>
  <si>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</si>
  <si>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</si>
  <si>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</si>
  <si>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</si>
  <si>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</si>
  <si>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</si>
  <si>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</si>
  <si>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</si>
  <si>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</si>
  <si>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</si>
  <si>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</si>
  <si>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</si>
  <si>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</si>
  <si>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</si>
  <si>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</si>
  <si>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</si>
  <si>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</si>
  <si>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</si>
  <si>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</si>
  <si>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</si>
  <si>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</si>
  <si>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</si>
  <si>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</si>
  <si>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</si>
  <si>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</si>
  <si>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</si>
  <si>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</si>
  <si>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</si>
  <si>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</si>
  <si>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</si>
  <si>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</si>
  <si>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</si>
  <si>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</si>
  <si>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</si>
  <si>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</si>
  <si>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</si>
  <si>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</si>
  <si>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</si>
  <si>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</si>
  <si>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</si>
  <si>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</si>
  <si>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</si>
  <si>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</si>
  <si>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</si>
  <si>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</si>
  <si>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</si>
  <si>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</si>
  <si>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</si>
  <si>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</si>
  <si>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</si>
  <si>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</si>
  <si>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</si>
  <si>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</si>
  <si>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</si>
  <si>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</si>
  <si>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</si>
  <si>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</si>
  <si>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</si>
  <si>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</si>
  <si>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</si>
  <si>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</si>
  <si>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</si>
  <si>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</si>
  <si>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</si>
  <si>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</si>
  <si>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</si>
  <si>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</si>
  <si>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</si>
  <si>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</si>
  <si>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</si>
  <si>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</si>
  <si>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</si>
  <si>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</si>
  <si>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</si>
  <si>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</si>
  <si>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</si>
  <si>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</si>
  <si>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</si>
  <si>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</si>
  <si>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</si>
  <si>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</si>
  <si>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</si>
  <si>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</si>
  <si>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</si>
  <si>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</si>
  <si>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</si>
  <si>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</si>
  <si>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</si>
  <si>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</si>
  <si>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</si>
  <si>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</si>
  <si>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</si>
  <si>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</si>
  <si>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</si>
  <si>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</si>
  <si>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</si>
  <si>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</si>
  <si>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</si>
  <si>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</si>
  <si>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</si>
  <si>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</si>
  <si>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</si>
  <si>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</si>
  <si>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</si>
  <si>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</si>
  <si>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</si>
  <si>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</si>
  <si>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</si>
  <si>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</si>
  <si>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</si>
  <si>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</si>
  <si>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</si>
  <si>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</si>
  <si>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</si>
  <si>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</si>
  <si>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</si>
  <si>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</si>
  <si>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</si>
  <si>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</si>
  <si>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</si>
  <si>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</si>
  <si>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</si>
  <si>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</si>
  <si>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</si>
  <si>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</si>
  <si>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</si>
  <si>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</si>
  <si>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</si>
  <si>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</si>
  <si>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</si>
  <si>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</si>
  <si>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</si>
  <si>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</si>
  <si>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</si>
  <si>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</si>
  <si>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</si>
  <si>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</si>
  <si>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</si>
  <si>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</si>
  <si>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</si>
  <si>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</si>
  <si>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</si>
  <si>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</si>
  <si>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</si>
  <si>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</si>
  <si>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</si>
  <si>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</si>
  <si>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</si>
  <si>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</si>
  <si>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</si>
  <si>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</si>
  <si>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</si>
  <si>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</si>
  <si>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</si>
  <si>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</si>
  <si>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</si>
  <si>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</si>
  <si>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</si>
  <si>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</si>
  <si>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</si>
  <si>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</si>
  <si>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</si>
  <si>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</si>
  <si>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</si>
  <si>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</si>
  <si>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</si>
  <si>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</si>
  <si>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</si>
  <si>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</si>
  <si>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</si>
  <si>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</si>
  <si>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</si>
  <si>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</si>
  <si>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</si>
  <si>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</si>
  <si>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</si>
  <si>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</si>
  <si>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</si>
  <si>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</si>
  <si>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</si>
  <si>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</si>
  <si>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</si>
  <si>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</si>
  <si>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</si>
  <si>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</si>
  <si>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</si>
  <si>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</si>
  <si>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</si>
  <si>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</si>
  <si>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</si>
  <si>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</si>
  <si>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</si>
  <si>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</si>
  <si>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</si>
  <si>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</si>
  <si>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</si>
  <si>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</si>
  <si>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</si>
  <si>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</si>
  <si>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</si>
  <si>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</si>
  <si>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</si>
  <si>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</si>
  <si>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</si>
  <si>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</si>
  <si>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</si>
  <si>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</si>
  <si>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</si>
  <si>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</si>
  <si>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</si>
  <si>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</si>
  <si>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</si>
  <si>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</si>
  <si>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</si>
  <si>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</si>
  <si>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</si>
  <si>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</si>
  <si>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</si>
  <si>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</si>
  <si>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</si>
  <si>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</si>
  <si>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</si>
  <si>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</si>
  <si>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</si>
  <si>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</si>
  <si>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</si>
  <si>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</si>
  <si>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</si>
  <si>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</si>
  <si>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</si>
  <si>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</si>
  <si>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</si>
  <si>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</si>
  <si>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</si>
  <si>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</si>
  <si>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</si>
  <si>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</si>
  <si>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</si>
  <si>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</si>
  <si>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</si>
  <si>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</si>
  <si>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</si>
  <si>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</si>
  <si>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</si>
  <si>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</si>
  <si>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</si>
  <si>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</si>
  <si>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</si>
  <si>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</si>
  <si>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</si>
  <si>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</si>
  <si>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</si>
  <si>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</si>
  <si>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</si>
  <si>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</si>
  <si>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</si>
  <si>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</si>
  <si>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</si>
  <si>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</si>
  <si>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</si>
  <si>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</si>
  <si>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</si>
  <si>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</si>
  <si>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</si>
  <si>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</si>
  <si>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</si>
  <si>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</si>
  <si>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</si>
  <si>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</si>
  <si>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</si>
  <si>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</si>
  <si>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</si>
  <si>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</si>
  <si>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</si>
  <si>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</si>
  <si>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</si>
  <si>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</si>
  <si>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</si>
  <si>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</si>
  <si>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</si>
  <si>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</si>
  <si>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</si>
  <si>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</si>
  <si>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</si>
  <si>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</si>
  <si>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</si>
  <si>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</si>
  <si>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</si>
  <si>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</si>
  <si>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</si>
  <si>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</si>
  <si>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</si>
  <si>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</si>
  <si>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</si>
  <si>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</si>
  <si>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</si>
  <si>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</si>
  <si>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</si>
  <si>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</si>
  <si>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</si>
  <si>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</si>
  <si>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</si>
  <si>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</si>
  <si>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</si>
  <si>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</si>
  <si>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</si>
  <si>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</si>
  <si>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</si>
  <si>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</si>
  <si>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</si>
  <si>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</si>
  <si>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</si>
  <si>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</si>
  <si>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</si>
  <si>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</si>
  <si>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</si>
  <si>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</si>
  <si>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</si>
  <si>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</si>
  <si>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</si>
  <si>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</si>
  <si>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</si>
  <si>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</si>
  <si>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</si>
  <si>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</si>
  <si>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</si>
  <si>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</si>
  <si>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</si>
  <si>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</si>
  <si>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</si>
  <si>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</si>
  <si>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</si>
  <si>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</si>
  <si>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</si>
  <si>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</si>
  <si>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</si>
  <si>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</si>
  <si>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</si>
  <si>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</si>
  <si>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</si>
  <si>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</si>
  <si>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</si>
  <si>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</si>
  <si>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</si>
  <si>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</si>
  <si>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</si>
  <si>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</si>
  <si>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</si>
  <si>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</si>
  <si>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</si>
  <si>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</si>
  <si>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</si>
  <si>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</si>
  <si>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</si>
  <si>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</si>
  <si>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</si>
  <si>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</si>
  <si>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</si>
  <si>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</si>
  <si>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</si>
  <si>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</si>
  <si>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</si>
  <si>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</si>
  <si>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</si>
  <si>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</si>
  <si>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</si>
  <si>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</si>
  <si>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</si>
  <si>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</si>
  <si>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</si>
  <si>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</si>
  <si>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</si>
  <si>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</si>
  <si>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</si>
  <si>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</si>
  <si>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</si>
  <si>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</si>
  <si>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</si>
  <si>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</si>
  <si>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</si>
  <si>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</si>
  <si>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</si>
  <si>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</si>
  <si>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</si>
  <si>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</si>
  <si>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</si>
  <si>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</si>
  <si>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</si>
  <si>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</si>
  <si>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</si>
  <si>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</si>
  <si>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</si>
  <si>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</si>
  <si>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</si>
  <si>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</si>
  <si>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</si>
  <si>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</si>
  <si>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</si>
  <si>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</si>
  <si>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</si>
  <si>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</si>
  <si>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</si>
  <si>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</si>
  <si>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</si>
  <si>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</si>
  <si>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</si>
  <si>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</si>
  <si>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</si>
  <si>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</si>
  <si>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</si>
  <si>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</si>
  <si>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</si>
  <si>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</si>
  <si>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</si>
  <si>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</si>
  <si>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</si>
  <si>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</si>
  <si>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</si>
  <si>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</si>
  <si>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</si>
  <si>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</si>
  <si>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</si>
  <si>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</si>
  <si>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</si>
  <si>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</si>
  <si>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</si>
  <si>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</si>
  <si>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</si>
  <si>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</si>
  <si>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</si>
  <si>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</si>
  <si>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</si>
  <si>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</si>
  <si>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</si>
  <si>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</si>
  <si>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</si>
  <si>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</si>
  <si>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</si>
  <si>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</si>
  <si>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</si>
  <si>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</si>
  <si>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</si>
  <si>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</si>
  <si>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</si>
  <si>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</si>
  <si>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</si>
  <si>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</si>
  <si>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</si>
  <si>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</si>
  <si>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</si>
  <si>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</si>
  <si>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</si>
  <si>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</si>
  <si>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</si>
  <si>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</si>
  <si>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</si>
  <si>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</si>
  <si>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</si>
  <si>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</si>
  <si>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</si>
  <si>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</si>
  <si>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</si>
  <si>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</si>
  <si>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</si>
  <si>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</si>
  <si>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</si>
  <si>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</si>
  <si>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</si>
  <si>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</si>
  <si>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</si>
  <si>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</si>
  <si>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</si>
  <si>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</si>
  <si>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</si>
  <si>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</si>
  <si>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</si>
  <si>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</si>
  <si>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</si>
  <si>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</si>
  <si>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</si>
  <si>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</si>
  <si>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</si>
  <si>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</si>
  <si>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</si>
  <si>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</si>
  <si>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</si>
  <si>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</si>
  <si>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</si>
  <si>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</si>
  <si>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</si>
  <si>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</si>
  <si>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</si>
  <si>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</si>
  <si>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</si>
  <si>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</si>
  <si>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</si>
  <si>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</si>
  <si>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</si>
  <si>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</si>
  <si>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</si>
  <si>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</si>
  <si>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</si>
  <si>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</si>
  <si>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</si>
  <si>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</si>
  <si>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</si>
  <si>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</si>
  <si>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</si>
  <si>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</si>
  <si>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</si>
  <si>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</si>
  <si>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</si>
  <si>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</si>
  <si>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</si>
  <si>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</si>
  <si>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</si>
  <si>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</si>
  <si>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</si>
  <si>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</si>
  <si>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</si>
  <si>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</si>
  <si>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</si>
  <si>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</si>
  <si>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</si>
  <si>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</si>
  <si>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</si>
  <si>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</si>
  <si>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</si>
  <si>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</si>
  <si>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</si>
  <si>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</si>
  <si>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</si>
  <si>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</si>
  <si>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</si>
  <si>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</si>
  <si>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</si>
  <si>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</si>
  <si>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</si>
  <si>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</si>
  <si>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</si>
  <si>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</si>
  <si>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</si>
  <si>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</si>
  <si>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</si>
  <si>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</si>
  <si>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</si>
  <si>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</si>
  <si>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</si>
  <si>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</si>
  <si>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</si>
  <si>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</si>
  <si>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</si>
  <si>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</si>
  <si>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</si>
  <si>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</si>
  <si>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</si>
  <si>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</si>
  <si>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</si>
  <si>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</si>
  <si>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</si>
  <si>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</si>
  <si>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</si>
  <si>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</si>
  <si>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</si>
  <si>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</si>
  <si>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</si>
  <si>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</si>
  <si>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</si>
  <si>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</si>
  <si>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</si>
  <si>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</si>
  <si>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</si>
  <si>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</si>
  <si>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</si>
  <si>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</si>
  <si>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</si>
  <si>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</si>
  <si>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</si>
  <si>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</si>
  <si>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</si>
  <si>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</si>
  <si>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</si>
  <si>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</si>
  <si>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</si>
  <si>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</si>
  <si>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</si>
  <si>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</si>
  <si>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</si>
  <si>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</si>
  <si>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</si>
  <si>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</si>
  <si>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</si>
  <si>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</si>
  <si>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</si>
  <si>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</si>
  <si>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</si>
  <si>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</si>
  <si>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</si>
  <si>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</si>
  <si>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</si>
  <si>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</si>
  <si>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</si>
  <si>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</si>
  <si>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</si>
  <si>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</si>
  <si>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</si>
  <si>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</si>
  <si>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</si>
  <si>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</si>
  <si>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</si>
  <si>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</si>
  <si>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</si>
  <si>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</si>
  <si>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</si>
  <si>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</si>
  <si>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</si>
  <si>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</si>
  <si>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</si>
  <si>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</si>
  <si>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</si>
  <si>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</si>
  <si>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</si>
  <si>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</si>
  <si>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</si>
  <si>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</si>
  <si>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</si>
  <si>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</si>
  <si>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</si>
  <si>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</si>
  <si>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</si>
  <si>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</si>
  <si>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</si>
  <si>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</si>
  <si>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</si>
  <si>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</si>
  <si>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</si>
  <si>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</si>
  <si>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</si>
  <si>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</si>
  <si>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</si>
  <si>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</si>
  <si>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</si>
  <si>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</si>
  <si>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</si>
  <si>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</si>
  <si>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</si>
  <si>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</si>
  <si>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</si>
  <si>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</si>
  <si>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</si>
  <si>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</si>
  <si>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</si>
  <si>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</si>
  <si>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</si>
  <si>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</si>
  <si>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</si>
  <si>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</si>
  <si>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</si>
  <si>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</si>
  <si>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</si>
  <si>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</si>
  <si>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</si>
  <si>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</si>
  <si>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</si>
  <si>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</si>
  <si>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</si>
  <si>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</si>
  <si>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</si>
  <si>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</si>
  <si>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</si>
  <si>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</si>
  <si>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</si>
  <si>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</si>
  <si>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</si>
  <si>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</si>
  <si>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</si>
  <si>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</si>
  <si>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</si>
  <si>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</si>
  <si>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</si>
  <si>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</si>
  <si>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</si>
  <si>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</si>
  <si>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</si>
  <si>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</si>
  <si>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</si>
  <si>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</si>
  <si>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</si>
  <si>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</si>
  <si>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</si>
  <si>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</si>
  <si>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</si>
  <si>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</si>
  <si>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</si>
  <si>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</si>
  <si>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</si>
  <si>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</si>
  <si>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</si>
  <si>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</si>
  <si>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</si>
  <si>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</si>
  <si>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</si>
  <si>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</si>
  <si>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</si>
  <si>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</si>
  <si>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</si>
  <si>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</si>
  <si>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</si>
  <si>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</si>
  <si>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</si>
  <si>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</si>
  <si>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</si>
  <si>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</si>
  <si>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</si>
  <si>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</si>
  <si>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</si>
  <si>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</si>
  <si>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</si>
  <si>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</si>
  <si>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</si>
  <si>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</si>
  <si>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</si>
  <si>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</si>
  <si>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</si>
  <si>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</si>
  <si>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</si>
  <si>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</si>
  <si>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</si>
  <si>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</si>
  <si>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</si>
  <si>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</si>
  <si>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</si>
  <si>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</si>
  <si>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</si>
  <si>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</si>
  <si>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</si>
  <si>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</si>
  <si>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</si>
  <si>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</si>
  <si>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</si>
  <si>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</si>
  <si>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</si>
  <si>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</si>
  <si>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</si>
  <si>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</si>
  <si>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</si>
  <si>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</si>
  <si>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</si>
  <si>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</si>
  <si>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</si>
  <si>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</si>
  <si>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</si>
  <si>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</si>
  <si>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</si>
  <si>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</si>
  <si>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</si>
  <si>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</si>
  <si>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</si>
  <si>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</si>
  <si>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</si>
  <si>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</si>
  <si>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</si>
  <si>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</si>
  <si>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</si>
  <si>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</si>
  <si>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</si>
  <si>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</si>
  <si>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</si>
  <si>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</si>
  <si>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</si>
  <si>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</si>
  <si>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</si>
  <si>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</si>
  <si>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</si>
  <si>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</si>
  <si>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</si>
  <si>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</si>
  <si>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</si>
  <si>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</si>
  <si>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</si>
  <si>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</si>
  <si>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</si>
  <si>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</si>
  <si>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</si>
  <si>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</si>
  <si>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</si>
  <si>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</si>
  <si>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</si>
  <si>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</si>
  <si>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</si>
  <si>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</si>
  <si>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</si>
  <si>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</si>
  <si>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</si>
  <si>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</si>
  <si>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</si>
  <si>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</si>
  <si>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</si>
  <si>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</si>
  <si>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</si>
  <si>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</si>
  <si>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</si>
  <si>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</si>
  <si>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</si>
  <si>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</si>
  <si>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</si>
  <si>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</si>
  <si>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</si>
  <si>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</si>
  <si>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</si>
  <si>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</si>
  <si>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</si>
  <si>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</si>
  <si>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</si>
  <si>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</si>
  <si>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</si>
  <si>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</si>
  <si>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</si>
  <si>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</si>
  <si>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</si>
  <si>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</si>
  <si>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</si>
  <si>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</si>
  <si>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</si>
  <si>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</si>
  <si>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</si>
  <si>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</si>
  <si>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</si>
  <si>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</si>
  <si>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</si>
  <si>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</si>
  <si>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</si>
  <si>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</si>
  <si>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</si>
  <si>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</si>
  <si>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</si>
  <si>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</si>
  <si>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</si>
  <si>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</si>
  <si>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</si>
  <si>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</si>
  <si>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</si>
  <si>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</si>
  <si>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</si>
  <si>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</si>
  <si>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</si>
  <si>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</si>
  <si>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</si>
  <si>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</si>
  <si>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</si>
  <si>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</si>
  <si>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</si>
  <si>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</si>
  <si>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</si>
  <si>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</si>
  <si>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</si>
  <si>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</si>
  <si>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</si>
  <si>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</si>
  <si>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</si>
  <si>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</si>
  <si>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</si>
  <si>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</si>
  <si>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</si>
  <si>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</si>
  <si>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</si>
  <si>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</si>
  <si>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</si>
  <si>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</si>
  <si>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</si>
  <si>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</si>
  <si>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</si>
  <si>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</si>
  <si>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</si>
  <si>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</si>
  <si>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</si>
  <si>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</si>
  <si>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</si>
  <si>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</si>
  <si>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</si>
  <si>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</si>
  <si>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</si>
  <si>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</si>
  <si>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</si>
  <si>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</si>
  <si>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</si>
  <si>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</si>
  <si>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</si>
  <si>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</si>
  <si>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</si>
  <si>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</si>
  <si>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</si>
  <si>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</si>
  <si>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</si>
  <si>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</si>
  <si>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</si>
  <si>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</si>
  <si>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</si>
  <si>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</si>
  <si>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</si>
  <si>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</si>
  <si>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</si>
  <si>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</si>
  <si>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</si>
  <si>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</si>
  <si>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</si>
  <si>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</si>
  <si>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</si>
  <si>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</si>
  <si>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</si>
  <si>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</si>
  <si>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</si>
  <si>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</si>
  <si>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</si>
  <si>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</si>
  <si>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</si>
  <si>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</si>
  <si>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</si>
  <si>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</si>
  <si>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</si>
  <si>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</si>
  <si>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</si>
  <si>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</si>
  <si>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</si>
  <si>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</si>
  <si>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</si>
  <si>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</si>
  <si>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</si>
  <si>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</si>
  <si>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</si>
  <si>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</si>
  <si>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</si>
  <si>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</si>
  <si>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</si>
  <si>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</si>
  <si>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</si>
  <si>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</si>
  <si>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</si>
  <si>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</si>
  <si>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</si>
  <si>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</si>
  <si>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</si>
  <si>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</si>
  <si>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</si>
  <si>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</si>
  <si>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</si>
  <si>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</si>
  <si>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</si>
  <si>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</si>
  <si>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</si>
  <si>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</si>
  <si>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</si>
  <si>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</si>
  <si>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</si>
  <si>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</si>
  <si>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</si>
  <si>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</si>
  <si>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</si>
  <si>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</si>
  <si>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</si>
  <si>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</si>
  <si>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</si>
  <si>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</si>
  <si>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</si>
  <si>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</si>
  <si>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</si>
  <si>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</si>
  <si>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</si>
  <si>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</si>
  <si>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</si>
  <si>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</si>
  <si>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</si>
  <si>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</si>
  <si>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</si>
  <si>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</si>
  <si>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</si>
  <si>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</si>
  <si>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</si>
  <si>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</si>
  <si>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</si>
  <si>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</si>
  <si>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</si>
  <si>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</si>
  <si>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</si>
  <si>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</si>
  <si>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</si>
  <si>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</si>
  <si>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</si>
  <si>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</si>
  <si>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</si>
  <si>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</si>
  <si>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</si>
  <si>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</si>
  <si>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</si>
  <si>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</si>
  <si>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</si>
  <si>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</si>
  <si>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</si>
  <si>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</si>
  <si>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</si>
  <si>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</si>
  <si>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</si>
  <si>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</si>
  <si>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</si>
  <si>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</si>
  <si>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</si>
  <si>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</si>
  <si>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</si>
  <si>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</si>
  <si>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</si>
  <si>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</si>
  <si>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</si>
  <si>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</si>
  <si>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</si>
  <si>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</si>
  <si>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</si>
  <si>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</si>
  <si>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</si>
  <si>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</si>
  <si>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</si>
  <si>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</si>
  <si>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</si>
  <si>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</si>
  <si>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</si>
  <si>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</si>
  <si>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</si>
  <si>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</si>
  <si>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</si>
  <si>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</si>
  <si>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</si>
  <si>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</si>
  <si>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</si>
  <si>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</si>
  <si>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</si>
  <si>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</si>
  <si>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</si>
  <si>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</si>
  <si>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</si>
  <si>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</si>
  <si>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</si>
  <si>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</si>
  <si>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</si>
  <si>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</si>
  <si>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</si>
  <si>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</si>
  <si>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</si>
  <si>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</si>
  <si>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</si>
  <si>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</si>
  <si>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</si>
  <si>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</si>
  <si>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</si>
  <si>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</si>
  <si>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</si>
  <si>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</si>
  <si>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</si>
  <si>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</si>
  <si>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</si>
  <si>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</si>
  <si>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</si>
  <si>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</si>
  <si>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</si>
  <si>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</si>
  <si>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</si>
  <si>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</si>
  <si>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</si>
  <si>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</si>
  <si>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</si>
  <si>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</si>
  <si>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</si>
  <si>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</si>
  <si>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</si>
  <si>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</si>
  <si>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</si>
  <si>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</si>
  <si>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</si>
  <si>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</si>
  <si>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</si>
  <si>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</si>
  <si>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</si>
  <si>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</si>
  <si>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</si>
  <si>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</si>
  <si>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</si>
  <si>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</si>
  <si>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</si>
  <si>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</si>
  <si>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</si>
  <si>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</si>
  <si>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</si>
  <si>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</si>
  <si>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</si>
  <si>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</si>
  <si>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</si>
  <si>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</si>
  <si>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</si>
  <si>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</si>
  <si>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</si>
  <si>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</si>
  <si>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</si>
  <si>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</si>
  <si>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</si>
  <si>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</si>
  <si>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</si>
  <si>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</si>
  <si>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</si>
  <si>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</si>
  <si>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</si>
  <si>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</si>
  <si>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</si>
  <si>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</si>
  <si>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</si>
  <si>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</si>
  <si>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</si>
  <si>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</si>
  <si>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</si>
  <si>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</si>
  <si>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</si>
  <si>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</si>
  <si>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</si>
  <si>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</si>
  <si>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</si>
  <si>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</si>
  <si>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</si>
  <si>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</si>
  <si>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</si>
  <si>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</si>
  <si>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</si>
  <si>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</si>
  <si>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</si>
  <si>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</si>
  <si>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</si>
  <si>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</si>
  <si>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</si>
  <si>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</si>
  <si>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</si>
  <si>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</si>
  <si>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</si>
  <si>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</si>
  <si>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</si>
  <si>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</si>
  <si>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</si>
  <si>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</si>
  <si>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</si>
  <si>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</si>
  <si>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</si>
  <si>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</si>
  <si>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</si>
  <si>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</si>
  <si>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</si>
  <si>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</si>
  <si>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</si>
  <si>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</si>
  <si>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</si>
  <si>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</si>
  <si>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</si>
  <si>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</si>
  <si>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</si>
  <si>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</si>
  <si>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</si>
  <si>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</si>
  <si>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</si>
  <si>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</si>
  <si>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</si>
  <si>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</si>
  <si>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</si>
  <si>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</si>
  <si>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</si>
  <si>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</si>
  <si>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</si>
  <si>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</si>
  <si>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</si>
  <si>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</si>
  <si>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</si>
  <si>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</si>
  <si>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</si>
  <si>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</si>
  <si>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</si>
  <si>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</si>
  <si>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</si>
  <si>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</si>
  <si>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</si>
  <si>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</si>
  <si>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</si>
  <si>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</si>
  <si>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</si>
  <si>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</si>
  <si>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</si>
  <si>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</si>
  <si>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</si>
  <si>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</si>
  <si>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</si>
  <si>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</si>
  <si>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</si>
  <si>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</si>
  <si>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</si>
  <si>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</si>
  <si>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</si>
  <si>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</si>
  <si>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</si>
  <si>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</si>
  <si>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</si>
  <si>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</si>
  <si>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</si>
  <si>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</si>
  <si>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</si>
  <si>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</si>
  <si>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</si>
  <si>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</si>
  <si>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</si>
  <si>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</si>
  <si>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</si>
  <si>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</si>
  <si>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</si>
  <si>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</si>
  <si>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</si>
  <si>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</si>
  <si>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</si>
  <si>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</si>
  <si>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</si>
  <si>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</si>
  <si>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</si>
  <si>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</si>
  <si>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</si>
  <si>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</si>
  <si>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</si>
  <si>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</si>
  <si>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</si>
  <si>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</si>
  <si>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</si>
  <si>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</si>
  <si>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</si>
  <si>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</si>
  <si>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</si>
  <si>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</si>
  <si>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</si>
  <si>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</si>
  <si>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</si>
  <si>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</si>
  <si>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</si>
  <si>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</si>
  <si>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</si>
  <si>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</si>
  <si>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</si>
  <si>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</si>
  <si>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</si>
  <si>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</si>
  <si>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</si>
  <si>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</si>
  <si>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</si>
  <si>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</si>
  <si>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</si>
  <si>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</si>
  <si>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</si>
  <si>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</si>
  <si>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</si>
  <si>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</si>
  <si>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</si>
  <si>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</si>
  <si>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</si>
  <si>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</si>
  <si>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</si>
  <si>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</si>
  <si>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</si>
  <si>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</si>
  <si>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</si>
  <si>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</si>
  <si>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</si>
  <si>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</si>
  <si>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</si>
  <si>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</si>
  <si>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</si>
  <si>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</si>
  <si>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</si>
  <si>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</si>
  <si>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</si>
  <si>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</si>
  <si>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</si>
  <si>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</si>
  <si>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</si>
  <si>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</si>
  <si>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</si>
  <si>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</si>
  <si>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</si>
  <si>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</si>
  <si>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</si>
  <si>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</si>
  <si>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</si>
  <si>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</si>
  <si>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</si>
  <si>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</si>
  <si>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</si>
  <si>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</si>
  <si>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</si>
  <si>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</si>
  <si>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</si>
  <si>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</si>
  <si>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</si>
  <si>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</si>
  <si>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</si>
  <si>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</si>
  <si>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</si>
  <si>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</si>
  <si>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</si>
  <si>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</si>
  <si>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</si>
  <si>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</si>
  <si>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</si>
  <si>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</si>
  <si>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</si>
  <si>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</si>
  <si>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</si>
  <si>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</si>
  <si>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</si>
  <si>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</si>
  <si>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</si>
  <si>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</si>
  <si>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</si>
  <si>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</si>
  <si>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</si>
  <si>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</si>
  <si>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</si>
  <si>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</si>
  <si>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</si>
  <si>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</si>
  <si>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</si>
  <si>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</si>
  <si>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</si>
  <si>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</si>
  <si>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</si>
  <si>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</si>
  <si>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</si>
  <si>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</si>
  <si>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</si>
  <si>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</si>
  <si>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</si>
  <si>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</si>
  <si>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</si>
  <si>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</si>
  <si>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</si>
  <si>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</si>
  <si>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</si>
  <si>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</si>
  <si>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</si>
  <si>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</si>
  <si>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</si>
  <si>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</si>
  <si>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</si>
  <si>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</si>
  <si>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</si>
  <si>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</si>
  <si>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</si>
  <si>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</si>
  <si>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</si>
  <si>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</si>
  <si>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</si>
  <si>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</si>
  <si>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</si>
  <si>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</si>
  <si>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</si>
  <si>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</si>
  <si>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</si>
  <si>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</si>
  <si>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</si>
  <si>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</si>
  <si>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</si>
  <si>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</si>
  <si>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</si>
  <si>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</si>
  <si>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</si>
  <si>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</si>
  <si>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</si>
  <si>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</si>
  <si>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</si>
  <si>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</si>
  <si>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</si>
  <si>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</si>
  <si>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</si>
  <si>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</si>
  <si>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</si>
  <si>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</si>
  <si>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</si>
  <si>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</si>
  <si>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</si>
  <si>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</si>
  <si>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</si>
  <si>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</si>
  <si>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</si>
  <si>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</si>
  <si>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</si>
  <si>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</si>
  <si>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</si>
  <si>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</si>
  <si>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</si>
  <si>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</si>
  <si>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</si>
  <si>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</si>
  <si>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</si>
  <si>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</si>
  <si>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</si>
  <si>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</si>
  <si>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</si>
  <si>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</si>
  <si>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</si>
  <si>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</si>
  <si>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</si>
  <si>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</si>
  <si>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</si>
  <si>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</si>
  <si>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</si>
  <si>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</si>
  <si>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</si>
  <si>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</si>
  <si>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</si>
  <si>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</si>
  <si>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</si>
  <si>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</si>
  <si>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</si>
  <si>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</si>
  <si>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</si>
  <si>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</si>
  <si>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</si>
  <si>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</si>
  <si>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</si>
  <si>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</si>
  <si>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</si>
  <si>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</si>
  <si>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</si>
  <si>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</si>
  <si>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</si>
  <si>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</si>
  <si>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</si>
  <si>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</si>
  <si>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</si>
  <si>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</si>
  <si>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</si>
  <si>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</si>
  <si>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</si>
  <si>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</si>
  <si>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</si>
  <si>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</si>
  <si>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</si>
  <si>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</si>
  <si>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</si>
  <si>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</si>
  <si>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</si>
  <si>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</si>
  <si>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</si>
  <si>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</si>
  <si>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</si>
  <si>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</si>
  <si>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</si>
  <si>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</si>
  <si>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</si>
  <si>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</si>
  <si>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</si>
  <si>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</si>
  <si>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</si>
  <si>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</si>
  <si>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</si>
  <si>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</si>
  <si>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</si>
  <si>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</si>
  <si>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</si>
  <si>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</si>
  <si>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</si>
  <si>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</si>
  <si>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</si>
  <si>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</si>
  <si>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</si>
  <si>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</si>
  <si>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</si>
  <si>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</si>
  <si>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</si>
  <si>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</si>
  <si>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</si>
  <si>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</si>
  <si>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</si>
  <si>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</si>
  <si>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</si>
  <si>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</si>
  <si>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</si>
  <si>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</si>
  <si>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</si>
  <si>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</si>
  <si>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</si>
  <si>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</si>
  <si>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</si>
  <si>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</si>
  <si>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</si>
  <si>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</si>
  <si>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</si>
  <si>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</si>
  <si>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</si>
  <si>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</si>
  <si>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</si>
  <si>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</si>
  <si>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</si>
  <si>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</si>
  <si>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</si>
  <si>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</si>
  <si>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</si>
  <si>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</si>
  <si>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</si>
  <si>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</si>
  <si>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</si>
  <si>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</si>
  <si>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</si>
  <si>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</si>
  <si>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</si>
  <si>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</si>
  <si>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</si>
  <si>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</si>
  <si>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</si>
  <si>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</si>
  <si>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</si>
  <si>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</si>
  <si>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</si>
  <si>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</si>
  <si>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</si>
  <si>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</si>
  <si>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</si>
  <si>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</si>
  <si>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</si>
  <si>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</si>
  <si>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</si>
  <si>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</si>
  <si>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</si>
  <si>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</si>
  <si>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</si>
  <si>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</si>
  <si>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</si>
  <si>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</si>
  <si>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</si>
  <si>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</si>
  <si>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</si>
  <si>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</si>
  <si>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</si>
  <si>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</si>
  <si>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</si>
  <si>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</si>
  <si>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</si>
  <si>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</si>
  <si>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</si>
  <si>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</si>
  <si>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</si>
  <si>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</si>
  <si>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</si>
  <si>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</si>
  <si>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</si>
  <si>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</si>
  <si>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</si>
  <si>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</si>
  <si>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</si>
  <si>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</si>
  <si>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</si>
  <si>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</si>
  <si>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</si>
  <si>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</si>
  <si>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</si>
  <si>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</si>
  <si>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</si>
  <si>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</si>
  <si>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</si>
  <si>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</si>
  <si>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</si>
  <si>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</si>
  <si>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</si>
  <si>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</si>
  <si>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</si>
  <si>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</si>
  <si>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</si>
  <si>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</si>
  <si>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</si>
  <si>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</si>
  <si>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</si>
  <si>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</si>
  <si>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</si>
  <si>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</si>
  <si>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</si>
  <si>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</si>
  <si>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</si>
  <si>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</si>
  <si>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</si>
  <si>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</si>
  <si>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</si>
  <si>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</si>
  <si>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</si>
  <si>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</si>
  <si>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</si>
  <si>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</si>
  <si>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</si>
  <si>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</si>
  <si>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</si>
  <si>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</si>
  <si>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</si>
  <si>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</si>
  <si>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</si>
  <si>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</si>
  <si>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</si>
  <si>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</si>
  <si>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</si>
  <si>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</si>
  <si>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</si>
  <si>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</si>
  <si>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</si>
  <si>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</si>
  <si>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</si>
  <si>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</si>
  <si>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</si>
  <si>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</si>
  <si>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</si>
  <si>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</si>
  <si>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</si>
  <si>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</si>
  <si>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</si>
  <si>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</si>
  <si>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</si>
  <si>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</si>
  <si>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</si>
  <si>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</si>
  <si>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</si>
  <si>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</si>
  <si>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</si>
  <si>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</si>
  <si>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</si>
  <si>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</si>
  <si>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</si>
  <si>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</si>
  <si>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</si>
  <si>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</si>
  <si>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</si>
  <si>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</si>
  <si>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</si>
  <si>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</si>
  <si>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</si>
  <si>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</si>
  <si>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</si>
  <si>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</si>
  <si>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</si>
  <si>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</si>
  <si>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</si>
  <si>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</si>
  <si>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</si>
  <si>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</si>
  <si>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</si>
  <si>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</si>
  <si>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</si>
  <si>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</si>
  <si>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</si>
  <si>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</si>
  <si>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</si>
  <si>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</si>
  <si>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</si>
  <si>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</si>
  <si>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</si>
  <si>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</si>
  <si>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</si>
  <si>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</si>
  <si>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</si>
  <si>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</si>
  <si>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</si>
  <si>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</si>
  <si>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</si>
  <si>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</si>
  <si>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</si>
  <si>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</si>
  <si>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</si>
  <si>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</si>
  <si>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</si>
  <si>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</si>
  <si>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</si>
  <si>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</si>
  <si>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</si>
  <si>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</si>
  <si>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</si>
  <si>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</si>
  <si>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</si>
  <si>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</si>
  <si>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</si>
  <si>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</si>
  <si>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</si>
  <si>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</si>
  <si>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</si>
  <si>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</si>
  <si>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</si>
  <si>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</si>
  <si>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</si>
  <si>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</si>
  <si>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</si>
  <si>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</si>
  <si>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</si>
  <si>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</si>
  <si>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</si>
  <si>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</si>
  <si>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</si>
  <si>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</si>
  <si>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</si>
  <si>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</si>
  <si>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</si>
  <si>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</si>
  <si>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</si>
  <si>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</si>
  <si>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</si>
  <si>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</si>
  <si>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</si>
  <si>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</si>
  <si>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</si>
  <si>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</si>
  <si>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</si>
  <si>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</si>
  <si>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</si>
  <si>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</si>
  <si>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</si>
  <si>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</si>
  <si>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</si>
  <si>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</si>
  <si>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</si>
  <si>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</si>
  <si>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</si>
  <si>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</si>
  <si>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</si>
  <si>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</si>
  <si>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</si>
  <si>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</si>
  <si>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</si>
  <si>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</si>
  <si>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</si>
  <si>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</si>
  <si>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</si>
  <si>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</si>
  <si>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</si>
  <si>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</si>
  <si>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</si>
  <si>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</si>
  <si>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</si>
  <si>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</si>
  <si>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</si>
  <si>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</si>
  <si>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</si>
  <si>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</si>
  <si>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</si>
  <si>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</si>
  <si>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</si>
  <si>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</si>
  <si>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</si>
  <si>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</si>
  <si>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</si>
  <si>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</si>
  <si>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</si>
  <si>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</si>
  <si>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</si>
  <si>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</si>
  <si>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</si>
  <si>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</si>
  <si>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</si>
  <si>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</si>
  <si>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</si>
  <si>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</si>
  <si>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</si>
  <si>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</si>
  <si>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</si>
  <si>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</si>
  <si>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</si>
  <si>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</si>
  <si>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</si>
  <si>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</si>
  <si>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</si>
  <si>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</si>
  <si>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</si>
  <si>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</si>
  <si>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</si>
  <si>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</si>
  <si>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</si>
  <si>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</si>
  <si>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</si>
  <si>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</si>
  <si>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</si>
  <si>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</si>
  <si>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</si>
  <si>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</si>
  <si>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</si>
  <si>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</si>
  <si>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</si>
  <si>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</si>
  <si>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</si>
  <si>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</si>
  <si>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</si>
  <si>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</si>
  <si>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</si>
  <si>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</si>
  <si>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</si>
  <si>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</si>
  <si>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</si>
  <si>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</si>
  <si>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</si>
  <si>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</si>
  <si>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</si>
  <si>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</si>
  <si>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</si>
  <si>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</si>
  <si>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</si>
  <si>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</si>
  <si>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</si>
  <si>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</si>
  <si>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</si>
  <si>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</si>
  <si>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</si>
  <si>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</si>
  <si>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</si>
  <si>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</si>
  <si>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</si>
  <si>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</si>
  <si>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</si>
  <si>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</si>
  <si>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</si>
  <si>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</si>
  <si>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</si>
  <si>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</si>
  <si>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</si>
  <si>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</si>
  <si>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</si>
  <si>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</si>
  <si>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</si>
  <si>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</si>
  <si>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</si>
  <si>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</si>
  <si>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</si>
  <si>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</si>
  <si>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</si>
  <si>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</si>
  <si>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</si>
  <si>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</si>
  <si>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</si>
  <si>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</si>
  <si>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</si>
  <si>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</si>
  <si>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</si>
  <si>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</si>
  <si>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</si>
  <si>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</si>
  <si>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</si>
  <si>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</si>
  <si>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</si>
  <si>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</si>
  <si>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</si>
  <si>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</si>
  <si>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</si>
  <si>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</si>
  <si>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</si>
  <si>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</si>
  <si>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</si>
  <si>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</si>
  <si>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</si>
  <si>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</si>
  <si>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</si>
  <si>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</si>
  <si>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</si>
  <si>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</si>
  <si>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</si>
  <si>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</si>
  <si>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</si>
  <si>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</si>
  <si>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</si>
  <si>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</si>
  <si>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</si>
  <si>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</si>
  <si>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</si>
  <si>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</si>
  <si>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</si>
  <si>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</si>
  <si>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</si>
  <si>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</si>
  <si>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</si>
  <si>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</si>
  <si>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</si>
  <si>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</si>
  <si>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</si>
  <si>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</si>
  <si>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</si>
  <si>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</si>
  <si>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</si>
  <si>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</si>
  <si>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</si>
  <si>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</si>
  <si>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</si>
  <si>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</si>
  <si>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</si>
  <si>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</si>
  <si>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</si>
  <si>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</si>
  <si>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</si>
  <si>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</si>
  <si>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</si>
  <si>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</si>
  <si>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</si>
  <si>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</si>
  <si>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</si>
  <si>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</si>
  <si>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</si>
  <si>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</si>
  <si>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</si>
  <si>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</si>
  <si>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</si>
  <si>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</si>
  <si>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</si>
  <si>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</si>
  <si>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</si>
  <si>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</si>
  <si>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</si>
  <si>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</si>
  <si>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</si>
  <si>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</si>
  <si>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</si>
  <si>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</si>
  <si>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</si>
  <si>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</si>
  <si>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</si>
  <si>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</si>
  <si>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</si>
  <si>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</si>
  <si>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</si>
  <si>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</si>
  <si>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</si>
  <si>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</si>
  <si>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</si>
  <si>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</si>
  <si>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</si>
  <si>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</si>
  <si>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</si>
  <si>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</si>
  <si>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</si>
  <si>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</si>
  <si>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</si>
  <si>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</si>
  <si>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</si>
  <si>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</si>
  <si>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</si>
  <si>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</si>
  <si>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</si>
  <si>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</si>
  <si>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</si>
  <si>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</si>
  <si>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</si>
  <si>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</si>
  <si>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</si>
  <si>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</si>
  <si>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</si>
  <si>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</si>
  <si>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</si>
  <si>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</si>
  <si>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</si>
  <si>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</si>
  <si>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</si>
  <si>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</si>
  <si>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</si>
  <si>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</si>
  <si>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</si>
  <si>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</si>
  <si>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</si>
  <si>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</si>
  <si>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</si>
  <si>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</si>
  <si>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</si>
  <si>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</si>
  <si>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</si>
  <si>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</si>
  <si>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</si>
  <si>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</si>
  <si>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</si>
  <si>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</si>
  <si>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</si>
  <si>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</si>
  <si>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</si>
  <si>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</si>
  <si>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</si>
  <si>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</si>
  <si>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</si>
  <si>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</si>
  <si>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</si>
  <si>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</si>
  <si>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</si>
  <si>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</si>
  <si>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</si>
  <si>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</si>
  <si>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</si>
  <si>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</si>
  <si>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</si>
  <si>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</si>
  <si>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</si>
  <si>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</si>
  <si>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</si>
  <si>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</si>
  <si>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</si>
  <si>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</si>
  <si>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</si>
  <si>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</si>
  <si>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</si>
  <si>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</si>
  <si>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</si>
  <si>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</si>
  <si>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</si>
  <si>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</si>
  <si>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</si>
  <si>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</si>
  <si>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</si>
  <si>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</si>
  <si>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</si>
  <si>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</si>
  <si>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</si>
  <si>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</si>
  <si>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</si>
  <si>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</si>
  <si>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</si>
  <si>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</si>
  <si>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</si>
  <si>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</si>
  <si>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</si>
  <si>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</si>
  <si>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</si>
  <si>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</si>
  <si>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</si>
  <si>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</si>
  <si>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</si>
  <si>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</si>
  <si>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</si>
  <si>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</si>
  <si>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</si>
  <si>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</si>
  <si>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</si>
  <si>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</si>
  <si>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</si>
  <si>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</si>
  <si>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</si>
  <si>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</si>
  <si>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</si>
  <si>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</si>
  <si>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</si>
  <si>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</si>
  <si>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</si>
  <si>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</si>
  <si>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</si>
  <si>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</si>
  <si>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</si>
  <si>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</si>
  <si>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</si>
  <si>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</si>
  <si>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</si>
  <si>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</si>
  <si>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</si>
  <si>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</si>
  <si>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</si>
  <si>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</si>
  <si>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</si>
  <si>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</si>
  <si>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</si>
  <si>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</si>
  <si>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</si>
  <si>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</si>
  <si>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</si>
  <si>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</si>
  <si>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</si>
  <si>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</si>
  <si>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</si>
  <si>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</si>
  <si>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</si>
  <si>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</si>
  <si>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</si>
  <si>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</si>
  <si>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</si>
  <si>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</si>
  <si>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</si>
  <si>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</si>
  <si>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</si>
  <si>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</si>
  <si>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</si>
  <si>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</si>
  <si>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</si>
  <si>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</si>
  <si>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</si>
  <si>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</si>
  <si>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</si>
  <si>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</si>
  <si>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</si>
  <si>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</si>
  <si>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</si>
  <si>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</si>
  <si>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</si>
  <si>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</si>
  <si>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</si>
  <si>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</si>
  <si>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</si>
  <si>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</si>
  <si>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</si>
  <si>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</si>
  <si>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</si>
  <si>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</si>
  <si>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</si>
  <si>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</si>
  <si>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</si>
  <si>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</si>
  <si>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</si>
  <si>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</si>
  <si>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</si>
  <si>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</si>
  <si>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</si>
  <si>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</si>
  <si>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</si>
  <si>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</si>
  <si>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</si>
  <si>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</si>
  <si>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</si>
  <si>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</si>
  <si>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</si>
  <si>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</si>
  <si>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</si>
  <si>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</si>
  <si>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</si>
  <si>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</si>
  <si>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</si>
  <si>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</si>
  <si>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</si>
  <si>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</si>
  <si>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</si>
  <si>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</si>
  <si>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</si>
  <si>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</si>
  <si>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</si>
  <si>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</si>
  <si>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</si>
  <si>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</si>
  <si>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</si>
  <si>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</si>
  <si>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</si>
  <si>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</si>
  <si>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</si>
  <si>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</si>
  <si>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</si>
  <si>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</si>
  <si>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</si>
  <si>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</si>
  <si>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</si>
  <si>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</si>
  <si>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</si>
  <si>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</si>
  <si>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</si>
  <si>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</si>
  <si>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</si>
  <si>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</si>
  <si>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</si>
  <si>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</si>
  <si>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</si>
  <si>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</si>
  <si>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</si>
  <si>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</si>
  <si>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</si>
  <si>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</si>
  <si>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</si>
  <si>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</si>
  <si>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</si>
  <si>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</si>
  <si>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</si>
  <si>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</si>
  <si>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</si>
  <si>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</si>
  <si>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</si>
  <si>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</si>
  <si>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</si>
  <si>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</si>
  <si>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</si>
  <si>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</si>
  <si>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</si>
  <si>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</si>
  <si>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</si>
  <si>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</si>
  <si>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</si>
  <si>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</si>
  <si>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</si>
  <si>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</si>
  <si>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</si>
  <si>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</si>
  <si>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</si>
  <si>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</si>
  <si>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</si>
  <si>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</si>
  <si>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</si>
  <si>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</si>
  <si>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</si>
  <si>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</si>
  <si>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</si>
  <si>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</si>
  <si>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</si>
  <si>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</si>
  <si>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</si>
  <si>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</si>
  <si>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</si>
  <si>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</si>
  <si>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</si>
  <si>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</si>
  <si>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</si>
  <si>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</si>
  <si>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</si>
  <si>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</si>
  <si>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</si>
  <si>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</si>
  <si>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</si>
  <si>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</si>
  <si>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</si>
  <si>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</si>
  <si>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</si>
  <si>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</si>
  <si>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</si>
  <si>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</si>
  <si>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</si>
  <si>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</si>
  <si>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</si>
  <si>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</si>
  <si>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</si>
  <si>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</si>
  <si>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</si>
  <si>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</si>
  <si>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</si>
  <si>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</si>
  <si>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</si>
  <si>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</si>
  <si>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</si>
  <si>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</si>
  <si>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</si>
  <si>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</si>
  <si>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</si>
  <si>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</si>
  <si>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</si>
  <si>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</si>
  <si>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</si>
  <si>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</si>
  <si>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</si>
  <si>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</si>
  <si>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</si>
  <si>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</si>
  <si>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</si>
  <si>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</si>
  <si>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</si>
  <si>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</si>
  <si>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</si>
  <si>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</si>
  <si>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</si>
  <si>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</si>
  <si>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</si>
  <si>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</si>
  <si>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</si>
  <si>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</si>
  <si>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</si>
  <si>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</si>
  <si>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</si>
  <si>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</si>
  <si>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</si>
  <si>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</si>
  <si>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</si>
  <si>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</si>
  <si>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</si>
  <si>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</si>
  <si>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</si>
  <si>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</si>
  <si>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</si>
  <si>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</si>
  <si>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</si>
  <si>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</si>
  <si>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</si>
  <si>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</si>
  <si>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</si>
  <si>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</si>
  <si>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</si>
  <si>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</si>
  <si>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</si>
  <si>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</si>
  <si>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</si>
  <si>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</si>
  <si>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</si>
  <si>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</si>
  <si>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</si>
  <si>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</si>
  <si>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</si>
  <si>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</si>
  <si>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</si>
  <si>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</si>
  <si>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</si>
  <si>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</si>
  <si>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</si>
  <si>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</si>
  <si>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</si>
  <si>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</si>
  <si>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</si>
  <si>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</si>
  <si>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</si>
  <si>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</si>
  <si>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</si>
  <si>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</si>
  <si>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</si>
  <si>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</si>
  <si>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</si>
  <si>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</si>
  <si>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</si>
  <si>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</si>
  <si>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</si>
  <si>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</si>
  <si>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</si>
  <si>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</si>
  <si>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</si>
  <si>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</si>
  <si>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</si>
  <si>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</si>
  <si>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</si>
  <si>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</si>
  <si>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</si>
  <si>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</si>
  <si>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</si>
  <si>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</si>
  <si>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</si>
  <si>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</si>
  <si>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</si>
  <si>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</si>
  <si>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</si>
  <si>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</si>
  <si>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</si>
  <si>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</si>
  <si>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</si>
  <si>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</si>
  <si>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</si>
  <si>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</si>
  <si>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</si>
  <si>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</si>
  <si>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</si>
  <si>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</si>
  <si>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</si>
  <si>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</si>
  <si>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</si>
  <si>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</si>
  <si>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</si>
  <si>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</si>
  <si>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</si>
  <si>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</si>
  <si>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</si>
  <si>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</si>
  <si>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</si>
  <si>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</si>
  <si>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</si>
  <si>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</si>
  <si>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</si>
  <si>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</si>
  <si>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</si>
  <si>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</si>
  <si>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</si>
  <si>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</si>
  <si>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</si>
  <si>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</si>
  <si>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</si>
  <si>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</si>
  <si>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</si>
  <si>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</si>
  <si>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</si>
  <si>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</si>
  <si>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</si>
  <si>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</si>
  <si>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</si>
  <si>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</si>
  <si>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</si>
  <si>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</si>
  <si>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</si>
  <si>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</si>
  <si>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</si>
  <si>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</si>
  <si>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</si>
  <si>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</si>
  <si>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</si>
  <si>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</si>
  <si>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</si>
  <si>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</si>
  <si>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</si>
  <si>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</si>
  <si>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</si>
  <si>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</si>
  <si>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</si>
  <si>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</si>
  <si>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</si>
  <si>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</si>
  <si>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</si>
  <si>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</si>
  <si>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</si>
  <si>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</si>
  <si>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</si>
  <si>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</si>
  <si>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</si>
  <si>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</si>
  <si>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</si>
  <si>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</si>
  <si>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</si>
  <si>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</si>
  <si>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</si>
  <si>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</si>
  <si>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</si>
  <si>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</si>
  <si>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</si>
  <si>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</si>
  <si>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</si>
  <si>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</si>
  <si>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</si>
  <si>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</si>
  <si>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</si>
  <si>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</si>
  <si>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</si>
  <si>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</si>
  <si>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</si>
  <si>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</si>
  <si>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</si>
  <si>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</si>
  <si>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</si>
  <si>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</si>
  <si>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</si>
  <si>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</si>
  <si>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</si>
  <si>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</si>
  <si>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</si>
  <si>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</si>
  <si>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</si>
  <si>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</si>
  <si>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</si>
  <si>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</si>
  <si>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</si>
  <si>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</si>
  <si>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</si>
  <si>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</si>
  <si>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</si>
  <si>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</si>
  <si>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</si>
  <si>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</si>
  <si>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</si>
  <si>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</si>
  <si>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</si>
  <si>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</si>
  <si>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</si>
  <si>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</si>
  <si>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</si>
  <si>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</si>
  <si>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</si>
  <si>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</si>
  <si>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</si>
  <si>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</si>
  <si>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</si>
  <si>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</si>
  <si>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</si>
  <si>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</si>
  <si>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</si>
  <si>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</si>
  <si>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</si>
  <si>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</si>
  <si>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</si>
  <si>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</si>
  <si>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</si>
  <si>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</si>
  <si>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</si>
  <si>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</si>
  <si>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</si>
  <si>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</si>
  <si>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</si>
  <si>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</si>
  <si>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</si>
  <si>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</si>
  <si>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</si>
  <si>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</si>
  <si>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</si>
  <si>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</si>
  <si>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</si>
  <si>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</si>
  <si>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</si>
  <si>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</si>
  <si>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</si>
  <si>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</si>
  <si>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</si>
  <si>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</si>
  <si>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</si>
  <si>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</si>
  <si>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</si>
  <si>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</si>
  <si>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</si>
  <si>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</si>
  <si>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</si>
  <si>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</si>
  <si>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</si>
  <si>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</si>
  <si>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</si>
  <si>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</si>
  <si>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</si>
  <si>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</si>
  <si>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</si>
  <si>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</si>
  <si>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</si>
  <si>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</si>
  <si>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</si>
  <si>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</si>
  <si>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</si>
  <si>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</si>
  <si>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</si>
  <si>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</si>
  <si>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</si>
  <si>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</si>
  <si>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</si>
  <si>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</si>
  <si>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</si>
  <si>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</si>
  <si>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</si>
  <si>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</si>
  <si>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</si>
  <si>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</si>
  <si>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</si>
  <si>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</si>
  <si>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</si>
  <si>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</si>
  <si>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</si>
  <si>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</si>
  <si>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</si>
  <si>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</si>
  <si>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</si>
  <si>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</si>
  <si>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</si>
  <si>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</si>
  <si>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</si>
  <si>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</si>
  <si>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</si>
  <si>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</si>
  <si>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</si>
  <si>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</si>
  <si>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</si>
  <si>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</si>
  <si>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</si>
  <si>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</si>
  <si>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</si>
  <si>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</si>
  <si>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</si>
  <si>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</si>
  <si>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</si>
  <si>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</si>
  <si>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</si>
  <si>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</si>
  <si>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</si>
  <si>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</si>
  <si>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</si>
  <si>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</si>
  <si>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</si>
  <si>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</si>
  <si>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</si>
  <si>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</si>
  <si>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</si>
  <si>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</si>
  <si>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</si>
  <si>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</si>
  <si>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</si>
  <si>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</si>
  <si>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</si>
  <si>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</si>
  <si>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</si>
  <si>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</si>
  <si>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</si>
  <si>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</si>
  <si>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</si>
  <si>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</si>
  <si>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</si>
  <si>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</si>
  <si>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</si>
  <si>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</si>
  <si>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</si>
  <si>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</si>
  <si>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</si>
  <si>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</si>
  <si>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</si>
  <si>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</si>
  <si>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</si>
  <si>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</si>
  <si>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</si>
  <si>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</si>
  <si>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</si>
  <si>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</si>
  <si>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</si>
  <si>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</si>
  <si>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</si>
  <si>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</si>
  <si>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</si>
  <si>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</si>
  <si>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</si>
  <si>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</si>
  <si>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</si>
  <si>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</si>
  <si>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</si>
  <si>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</si>
  <si>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</si>
  <si>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</si>
  <si>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</si>
  <si>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</si>
  <si>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</si>
  <si>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</si>
  <si>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</si>
  <si>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</si>
  <si>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</si>
  <si>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</si>
  <si>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</si>
  <si>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</si>
  <si>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</si>
  <si>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</si>
  <si>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</si>
  <si>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</si>
  <si>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</si>
  <si>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</si>
  <si>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</si>
  <si>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</si>
  <si>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</si>
  <si>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</si>
  <si>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</si>
  <si>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</si>
  <si>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</si>
  <si>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</si>
  <si>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</si>
  <si>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</si>
  <si>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</si>
  <si>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</si>
  <si>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</si>
  <si>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</si>
  <si>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</si>
  <si>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</si>
  <si>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</si>
  <si>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</si>
  <si>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</si>
  <si>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</si>
  <si>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</si>
  <si>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</si>
  <si>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</si>
  <si>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</si>
  <si>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</si>
  <si>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</si>
  <si>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</si>
  <si>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</si>
  <si>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</si>
  <si>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</si>
  <si>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</si>
  <si>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</si>
  <si>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</si>
  <si>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</si>
  <si>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</si>
  <si>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</si>
  <si>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</si>
  <si>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</si>
  <si>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</si>
  <si>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</si>
  <si>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</si>
  <si>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</si>
  <si>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</si>
  <si>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</si>
  <si>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</si>
  <si>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</si>
  <si>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</si>
  <si>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</si>
  <si>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</si>
  <si>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</si>
  <si>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</si>
  <si>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</si>
  <si>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</si>
  <si>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</si>
  <si>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</si>
  <si>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</si>
  <si>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</si>
  <si>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</si>
  <si>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</si>
  <si>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</si>
  <si>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</si>
  <si>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</si>
  <si>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</si>
  <si>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</si>
  <si>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</si>
  <si>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</si>
  <si>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</si>
  <si>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</si>
  <si>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</si>
  <si>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</si>
  <si>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</si>
  <si>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</si>
  <si>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</si>
  <si>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</si>
  <si>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</si>
  <si>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</si>
  <si>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</si>
  <si>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</si>
  <si>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</si>
  <si>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</si>
  <si>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</si>
  <si>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</si>
  <si>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</si>
  <si>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</si>
  <si>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</si>
  <si>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</si>
  <si>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</si>
  <si>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</si>
  <si>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</si>
  <si>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</si>
  <si>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</si>
  <si>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</si>
  <si>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</si>
  <si>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</si>
  <si>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</si>
  <si>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</si>
  <si>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</si>
  <si>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</si>
  <si>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</si>
  <si>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</si>
  <si>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</si>
  <si>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</si>
  <si>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</si>
  <si>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</si>
  <si>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</si>
  <si>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</si>
  <si>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</si>
  <si>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</si>
  <si>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</si>
  <si>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</si>
  <si>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</si>
  <si>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</si>
  <si>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</si>
  <si>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</si>
  <si>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</si>
  <si>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</si>
  <si>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</si>
  <si>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</si>
  <si>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</si>
  <si>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</si>
  <si>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</si>
  <si>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</si>
  <si>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</si>
  <si>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</si>
  <si>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</si>
  <si>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</si>
  <si>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</si>
  <si>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</si>
  <si>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</si>
  <si>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</si>
  <si>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</si>
  <si>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</si>
  <si>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</si>
  <si>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</si>
  <si>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</si>
  <si>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</si>
  <si>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</si>
  <si>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</si>
  <si>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</si>
  <si>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</si>
  <si>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</si>
  <si>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</si>
  <si>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</si>
  <si>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</si>
  <si>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</si>
  <si>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</si>
  <si>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</si>
  <si>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</si>
  <si>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</si>
  <si>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</si>
  <si>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</si>
  <si>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</si>
  <si>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</si>
  <si>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</si>
  <si>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</si>
  <si>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</si>
  <si>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</si>
  <si>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</si>
  <si>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</si>
  <si>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</si>
  <si>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</si>
  <si>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</si>
  <si>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</si>
  <si>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</si>
  <si>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</si>
  <si>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</si>
  <si>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</si>
  <si>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</si>
  <si>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</si>
  <si>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</si>
  <si>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</si>
  <si>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</si>
  <si>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</si>
  <si>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</si>
  <si>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</si>
  <si>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</si>
  <si>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</si>
  <si>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</si>
  <si>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</si>
  <si>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</si>
  <si>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</si>
  <si>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</si>
  <si>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</si>
  <si>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</si>
  <si>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</si>
  <si>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</si>
  <si>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</si>
  <si>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</si>
  <si>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</si>
  <si>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</si>
  <si>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</si>
  <si>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</si>
  <si>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</si>
  <si>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</si>
  <si>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</si>
  <si>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</si>
  <si>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</si>
  <si>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</si>
  <si>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</si>
  <si>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</si>
  <si>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</si>
  <si>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</si>
  <si>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</si>
  <si>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</si>
  <si>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</si>
  <si>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</si>
  <si>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</si>
  <si>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</si>
  <si>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</si>
  <si>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</si>
  <si>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</si>
  <si>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</si>
  <si>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</si>
  <si>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</si>
  <si>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</si>
  <si>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</si>
  <si>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</si>
  <si>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</si>
  <si>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</si>
  <si>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</si>
  <si>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</si>
  <si>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</si>
  <si>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</si>
  <si>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</si>
  <si>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</si>
  <si>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</si>
  <si>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</si>
  <si>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</si>
  <si>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</si>
  <si>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</si>
  <si>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</si>
  <si>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</si>
  <si>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</si>
  <si>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</si>
  <si>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</si>
  <si>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</si>
  <si>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</si>
  <si>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</si>
  <si>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</si>
  <si>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</si>
  <si>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</si>
  <si>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</si>
  <si>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</si>
  <si>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</si>
  <si>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</si>
  <si>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</si>
  <si>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</si>
  <si>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</si>
  <si>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</si>
  <si>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</si>
  <si>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</si>
  <si>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</si>
  <si>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</si>
  <si>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</si>
  <si>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</si>
  <si>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</si>
  <si>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</si>
  <si>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</si>
  <si>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</si>
  <si>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</si>
  <si>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</si>
  <si>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</si>
  <si>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</si>
  <si>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</si>
  <si>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</si>
  <si>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</si>
  <si>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</si>
  <si>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</si>
  <si>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</si>
  <si>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</si>
  <si>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</si>
  <si>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</si>
  <si>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</si>
  <si>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</si>
  <si>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</si>
  <si>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</si>
  <si>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</si>
  <si>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</si>
  <si>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</si>
  <si>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</si>
  <si>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</si>
  <si>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</si>
  <si>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</si>
  <si>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</si>
  <si>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</si>
  <si>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</si>
  <si>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</si>
  <si>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</si>
  <si>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</si>
  <si>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</si>
  <si>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</si>
  <si>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</si>
  <si>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</si>
  <si>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</si>
  <si>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</si>
  <si>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</si>
  <si>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</si>
  <si>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</si>
  <si>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</si>
  <si>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</si>
  <si>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</si>
  <si>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</si>
  <si>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</si>
  <si>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</si>
  <si>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</si>
  <si>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</si>
  <si>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</si>
  <si>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</si>
  <si>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</si>
  <si>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</si>
  <si>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</si>
  <si>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</si>
  <si>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</si>
  <si>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</si>
  <si>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</si>
  <si>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</si>
  <si>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</si>
  <si>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</si>
  <si>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</si>
  <si>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</si>
  <si>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</si>
  <si>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</si>
  <si>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</si>
  <si>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</si>
  <si>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</si>
  <si>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</si>
  <si>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</si>
  <si>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</si>
  <si>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</si>
  <si>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</si>
  <si>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</si>
  <si>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</si>
  <si>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</si>
  <si>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</si>
  <si>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</si>
  <si>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</si>
  <si>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</si>
  <si>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</si>
  <si>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</si>
  <si>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</si>
  <si>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</si>
  <si>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</si>
  <si>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</si>
  <si>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</si>
  <si>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</si>
  <si>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</si>
  <si>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</si>
  <si>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</si>
  <si>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</si>
  <si>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</si>
  <si>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</si>
  <si>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</si>
  <si>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</si>
  <si>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</si>
  <si>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</si>
  <si>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</si>
  <si>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</si>
  <si>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</si>
  <si>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</si>
  <si>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</si>
  <si>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</si>
  <si>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</si>
  <si>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</si>
  <si>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</si>
  <si>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</si>
  <si>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</si>
  <si>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</si>
  <si>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</si>
  <si>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</si>
  <si>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</si>
  <si>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</si>
  <si>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</si>
  <si>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</si>
  <si>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</si>
  <si>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</si>
  <si>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</si>
  <si>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</si>
  <si>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</si>
  <si>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</si>
  <si>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</si>
  <si>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</si>
  <si>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</si>
  <si>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</si>
  <si>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</si>
  <si>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</si>
  <si>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</si>
  <si>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</si>
  <si>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</si>
  <si>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</si>
  <si>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</si>
  <si>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</si>
  <si>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</si>
  <si>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</si>
  <si>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</si>
  <si>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</si>
  <si>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</si>
  <si>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</si>
  <si>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</si>
  <si>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</si>
  <si>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</si>
  <si>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</si>
  <si>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</si>
  <si>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</si>
  <si>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</si>
  <si>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</si>
  <si>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</si>
  <si>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</si>
  <si>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</si>
  <si>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</si>
  <si>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</si>
  <si>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</si>
  <si>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</si>
  <si>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</si>
  <si>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</si>
  <si>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</si>
  <si>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</si>
  <si>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</si>
  <si>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</si>
  <si>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</si>
  <si>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</si>
  <si>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</si>
  <si>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</si>
  <si>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</si>
  <si>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</si>
  <si>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</si>
  <si>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</si>
  <si>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</si>
  <si>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</si>
  <si>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</si>
  <si>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</si>
  <si>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</si>
  <si>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</si>
  <si>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</si>
  <si>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</si>
  <si>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</si>
  <si>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</si>
  <si>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</si>
  <si>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</si>
  <si>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</si>
  <si>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</si>
  <si>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</si>
  <si>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</si>
  <si>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</si>
  <si>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</si>
  <si>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</si>
  <si>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</si>
  <si>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</si>
  <si>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</si>
  <si>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</si>
  <si>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</si>
  <si>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</si>
  <si>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</si>
  <si>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</si>
  <si>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</si>
  <si>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</si>
  <si>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</si>
  <si>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</si>
  <si>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</si>
  <si>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</si>
  <si>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</si>
  <si>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</si>
  <si>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</si>
  <si>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</si>
  <si>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</si>
  <si>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</si>
  <si>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</si>
  <si>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</si>
  <si>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</si>
  <si>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</si>
  <si>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</si>
  <si>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</si>
  <si>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</si>
  <si>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</si>
  <si>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</si>
  <si>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</si>
  <si>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</si>
  <si>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</si>
  <si>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</si>
  <si>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</si>
  <si>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</si>
  <si>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</si>
  <si>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</si>
  <si>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</si>
  <si>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</si>
  <si>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</si>
  <si>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</si>
  <si>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</si>
  <si>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</si>
  <si>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</si>
  <si>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</si>
  <si>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</si>
  <si>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</si>
  <si>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</si>
  <si>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</si>
  <si>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</si>
  <si>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</si>
  <si>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</si>
  <si>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</si>
  <si>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</si>
  <si>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</si>
  <si>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</si>
  <si>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</si>
  <si>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</si>
  <si>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</si>
  <si>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</si>
  <si>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</si>
  <si>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</si>
  <si>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</si>
  <si>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</si>
  <si>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</si>
  <si>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</si>
  <si>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</si>
  <si>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</si>
  <si>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</si>
  <si>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</si>
  <si>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</si>
  <si>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</si>
  <si>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</si>
  <si>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</si>
  <si>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</si>
  <si>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</si>
  <si>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</si>
  <si>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</si>
  <si>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</si>
  <si>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</si>
  <si>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</si>
  <si>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</si>
  <si>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</si>
  <si>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</si>
  <si>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</si>
  <si>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</si>
  <si>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</si>
  <si>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</si>
  <si>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</si>
  <si>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</si>
  <si>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</si>
  <si>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</si>
  <si>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</si>
  <si>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</si>
  <si>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</si>
  <si>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</si>
  <si>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</si>
  <si>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</si>
  <si>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</si>
  <si>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</si>
  <si>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</si>
  <si>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</si>
  <si>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</si>
  <si>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</si>
  <si>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</si>
  <si>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</si>
  <si>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</si>
  <si>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</si>
  <si>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</si>
  <si>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</si>
  <si>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</si>
  <si>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</si>
  <si>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</si>
  <si>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</si>
  <si>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</si>
  <si>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</si>
  <si>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</si>
  <si>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</si>
  <si>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</si>
  <si>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</si>
  <si>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</si>
  <si>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</si>
  <si>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</si>
  <si>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</si>
  <si>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</si>
  <si>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</si>
  <si>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</si>
  <si>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</si>
  <si>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</si>
  <si>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</si>
  <si>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</si>
  <si>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</si>
  <si>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</si>
  <si>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</si>
  <si>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</si>
  <si>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</si>
  <si>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</si>
  <si>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</si>
  <si>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</si>
  <si>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</si>
  <si>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</si>
  <si>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</si>
  <si>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</si>
  <si>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</si>
  <si>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</si>
  <si>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</si>
  <si>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</si>
  <si>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</si>
  <si>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</si>
  <si>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</si>
  <si>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</si>
  <si>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</si>
  <si>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</si>
  <si>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</si>
  <si>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</si>
  <si>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</si>
  <si>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</si>
  <si>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</si>
  <si>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</si>
  <si>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</si>
  <si>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</si>
  <si>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</si>
  <si>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</si>
  <si>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</si>
  <si>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</si>
  <si>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</si>
  <si>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</si>
  <si>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</si>
  <si>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</si>
  <si>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</si>
  <si>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</si>
  <si>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</si>
  <si>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</si>
  <si>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</si>
  <si>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</si>
  <si>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</si>
  <si>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</si>
  <si>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</si>
  <si>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</si>
  <si>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</si>
  <si>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</si>
  <si>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</si>
  <si>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</si>
  <si>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</si>
  <si>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</si>
  <si>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</si>
  <si>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</si>
  <si>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</si>
  <si>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</si>
  <si>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</si>
  <si>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</si>
  <si>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</si>
  <si>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</si>
  <si>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</si>
  <si>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</si>
  <si>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</si>
  <si>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</si>
  <si>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</si>
  <si>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</si>
  <si>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</si>
  <si>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</si>
  <si>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</si>
  <si>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</si>
  <si>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</si>
  <si>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</si>
  <si>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</si>
  <si>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</si>
  <si>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</si>
  <si>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</si>
  <si>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</si>
  <si>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</si>
  <si>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</si>
  <si>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</si>
  <si>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</si>
  <si>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</si>
  <si>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</si>
  <si>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</si>
  <si>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</si>
  <si>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</si>
  <si>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</si>
  <si>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</si>
  <si>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</si>
  <si>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</si>
  <si>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</si>
  <si>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</si>
  <si>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</si>
  <si>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</si>
  <si>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</si>
  <si>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</si>
  <si>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</si>
  <si>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</si>
  <si>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</si>
  <si>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</si>
  <si>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</si>
  <si>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</si>
  <si>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</si>
  <si>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</si>
  <si>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</si>
  <si>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</si>
  <si>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</si>
  <si>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</si>
  <si>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</si>
  <si>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</si>
  <si>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</si>
  <si>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</si>
  <si>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</si>
  <si>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</si>
  <si>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</si>
  <si>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</si>
  <si>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</si>
  <si>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</si>
  <si>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</si>
  <si>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</si>
  <si>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</si>
  <si>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</si>
  <si>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</si>
  <si>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</si>
  <si>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</si>
  <si>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</si>
  <si>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</si>
  <si>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</si>
  <si>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</si>
  <si>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</si>
  <si>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</si>
  <si>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</si>
  <si>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</si>
  <si>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</si>
  <si>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</si>
  <si>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</si>
  <si>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</si>
  <si>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</si>
  <si>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</si>
  <si>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</si>
  <si>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</si>
  <si>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</si>
  <si>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</si>
  <si>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</si>
  <si>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</si>
  <si>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</si>
  <si>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</si>
  <si>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</si>
  <si>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</si>
  <si>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</si>
  <si>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</si>
  <si>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</si>
  <si>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</si>
  <si>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</si>
  <si>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</si>
  <si>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</si>
  <si>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</si>
  <si>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</si>
  <si>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</si>
  <si>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</si>
  <si>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</si>
  <si>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</si>
  <si>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</si>
  <si>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</si>
  <si>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</si>
  <si>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</si>
  <si>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</si>
  <si>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</si>
  <si>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</si>
  <si>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</si>
  <si>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</si>
  <si>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</si>
  <si>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</si>
  <si>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</si>
  <si>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</si>
  <si>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</si>
  <si>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</si>
  <si>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</si>
  <si>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</si>
  <si>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</si>
  <si>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</si>
  <si>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</si>
  <si>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</si>
  <si>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</si>
  <si>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</si>
  <si>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</si>
  <si>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</si>
  <si>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</si>
  <si>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</si>
  <si>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</si>
  <si>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</si>
  <si>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</si>
  <si>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</si>
  <si>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</si>
  <si>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</si>
  <si>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</si>
  <si>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</si>
  <si>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</si>
  <si>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</si>
  <si>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</si>
  <si>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</si>
  <si>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</si>
  <si>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</si>
  <si>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</si>
  <si>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</si>
  <si>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</si>
  <si>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</si>
  <si>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</si>
  <si>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</si>
  <si>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</si>
  <si>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</si>
  <si>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</si>
  <si>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</si>
  <si>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</si>
  <si>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</si>
  <si>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</si>
  <si>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</si>
  <si>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</si>
  <si>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</si>
  <si>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</si>
  <si>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</si>
  <si>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</si>
  <si>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</si>
  <si>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</si>
  <si>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</si>
  <si>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</si>
  <si>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</si>
  <si>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</si>
  <si>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</si>
  <si>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</si>
  <si>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</si>
  <si>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</si>
  <si>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</si>
  <si>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</si>
  <si>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</si>
  <si>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</si>
  <si>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</si>
  <si>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</si>
  <si>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</si>
  <si>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</si>
  <si>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</si>
  <si>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</si>
  <si>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</si>
  <si>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</si>
  <si>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</si>
  <si>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</si>
  <si>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</si>
  <si>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</si>
  <si>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</si>
  <si>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</si>
  <si>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</si>
  <si>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</si>
  <si>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</si>
  <si>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</si>
  <si>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</si>
  <si>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</si>
  <si>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</si>
  <si>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</si>
  <si>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</si>
  <si>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</si>
  <si>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</si>
  <si>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</si>
  <si>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</si>
  <si>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</si>
  <si>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</si>
  <si>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</si>
  <si>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</si>
  <si>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</si>
  <si>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</si>
  <si>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</si>
  <si>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</si>
  <si>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</si>
  <si>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</si>
  <si>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</si>
  <si>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</si>
  <si>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</si>
  <si>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</si>
  <si>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</si>
  <si>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</si>
  <si>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</si>
  <si>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</si>
  <si>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</si>
  <si>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</si>
  <si>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</si>
  <si>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</si>
  <si>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</si>
  <si>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</si>
  <si>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</si>
  <si>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</si>
  <si>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</si>
  <si>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</si>
  <si>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</si>
  <si>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</si>
  <si>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</si>
  <si>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</si>
  <si>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</si>
  <si>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</si>
  <si>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</si>
  <si>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</si>
  <si>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</si>
  <si>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</si>
  <si>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</si>
  <si>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</si>
  <si>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</si>
  <si>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</si>
  <si>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</si>
  <si>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</si>
  <si>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</si>
  <si>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</si>
  <si>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</si>
  <si>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</si>
  <si>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</si>
  <si>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</si>
  <si>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</si>
  <si>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</si>
  <si>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</si>
  <si>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</si>
  <si>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</si>
  <si>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</si>
  <si>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</si>
  <si>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</si>
  <si>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</si>
  <si>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</si>
  <si>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</si>
  <si>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</si>
  <si>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</si>
  <si>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</si>
  <si>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</si>
  <si>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</si>
  <si>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</si>
  <si>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</si>
  <si>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</si>
  <si>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</si>
  <si>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</si>
  <si>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</si>
  <si>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</si>
  <si>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</si>
  <si>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</si>
  <si>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</si>
  <si>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</si>
  <si>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</si>
  <si>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</si>
  <si>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</si>
  <si>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</si>
  <si>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</si>
  <si>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</si>
  <si>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</si>
  <si>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</si>
  <si>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</si>
  <si>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</si>
  <si>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</si>
  <si>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</si>
  <si>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</si>
  <si>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</si>
  <si>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</si>
  <si>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</si>
  <si>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</si>
  <si>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</si>
  <si>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</si>
  <si>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</si>
  <si>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</si>
  <si>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</si>
  <si>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</si>
  <si>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</si>
  <si>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</si>
  <si>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</si>
  <si>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</si>
  <si>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</si>
  <si>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</si>
  <si>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</si>
  <si>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</si>
  <si>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</si>
  <si>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</si>
  <si>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</si>
  <si>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</si>
  <si>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</si>
  <si>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</si>
  <si>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</si>
  <si>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</si>
  <si>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</si>
  <si>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</si>
  <si>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</si>
  <si>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</si>
  <si>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</si>
  <si>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</si>
  <si>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</si>
  <si>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</si>
  <si>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</si>
  <si>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</si>
  <si>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</si>
  <si>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</si>
  <si>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</si>
  <si>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</si>
  <si>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</si>
  <si>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</si>
  <si>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</si>
  <si>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</si>
  <si>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</si>
  <si>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</si>
  <si>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</si>
  <si>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</si>
  <si>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</si>
  <si>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</si>
  <si>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</si>
  <si>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</si>
  <si>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</si>
  <si>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</si>
  <si>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</si>
  <si>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</si>
  <si>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</si>
  <si>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</si>
  <si>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</si>
  <si>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</si>
  <si>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</si>
  <si>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</si>
  <si>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</si>
  <si>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</si>
  <si>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</si>
  <si>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</si>
  <si>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</si>
  <si>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</si>
  <si>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</si>
  <si>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</si>
  <si>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</si>
  <si>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</si>
  <si>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</si>
  <si>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</si>
  <si>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</si>
  <si>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</si>
  <si>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</si>
  <si>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</si>
  <si>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</si>
  <si>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</si>
  <si>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</si>
  <si>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</si>
  <si>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</si>
  <si>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</si>
  <si>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</si>
  <si>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</si>
  <si>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</si>
  <si>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</si>
  <si>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</si>
  <si>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</si>
  <si>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</si>
  <si>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</si>
  <si>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</si>
  <si>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</si>
  <si>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</si>
  <si>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</si>
  <si>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</si>
  <si>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</si>
  <si>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</si>
  <si>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</si>
  <si>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</si>
  <si>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</si>
  <si>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</si>
  <si>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</si>
  <si>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</si>
  <si>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</si>
  <si>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</si>
  <si>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</si>
  <si>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</si>
  <si>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</si>
  <si>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</si>
  <si>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</si>
  <si>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</si>
  <si>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</si>
  <si>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</si>
  <si>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</si>
  <si>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</si>
  <si>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</si>
  <si>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</si>
  <si>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</si>
  <si>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</si>
  <si>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</si>
  <si>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</si>
  <si>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</si>
  <si>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</si>
  <si>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</si>
  <si>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</si>
  <si>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</si>
  <si>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</si>
  <si>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</si>
  <si>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</si>
  <si>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</si>
  <si>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</si>
  <si>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</si>
  <si>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</si>
  <si>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</si>
  <si>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</si>
  <si>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</si>
  <si>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</si>
  <si>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</si>
  <si>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</si>
  <si>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</si>
  <si>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</si>
  <si>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</si>
  <si>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</si>
  <si>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</si>
  <si>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</si>
  <si>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</si>
  <si>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</si>
  <si>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</si>
  <si>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</si>
  <si>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</si>
  <si>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</si>
  <si>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</si>
  <si>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</si>
  <si>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</si>
  <si>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</si>
  <si>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</si>
  <si>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</si>
  <si>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</si>
  <si>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</si>
  <si>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</si>
  <si>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</si>
  <si>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</si>
  <si>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</si>
  <si>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</si>
  <si>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</si>
  <si>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</si>
  <si>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</si>
  <si>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</si>
  <si>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</si>
  <si>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</si>
  <si>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</si>
  <si>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</si>
  <si>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</si>
  <si>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</si>
  <si>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</si>
  <si>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</si>
  <si>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</si>
  <si>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</si>
  <si>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</si>
  <si>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</si>
  <si>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</si>
  <si>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</si>
  <si>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</si>
  <si>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</si>
  <si>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</si>
  <si>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</si>
  <si>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</si>
  <si>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</si>
  <si>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</si>
  <si>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</si>
  <si>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</si>
  <si>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</si>
  <si>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</si>
  <si>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</si>
  <si>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</si>
  <si>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</si>
  <si>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</si>
  <si>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</si>
  <si>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</si>
  <si>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</si>
  <si>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</si>
  <si>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</si>
  <si>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</si>
  <si>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</si>
  <si>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</si>
  <si>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</si>
  <si>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</si>
  <si>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</si>
  <si>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</si>
  <si>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</si>
  <si>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</si>
  <si>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</si>
  <si>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</si>
  <si>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</si>
  <si>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</si>
  <si>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</si>
  <si>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</si>
  <si>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</si>
  <si>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</si>
  <si>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</si>
  <si>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</si>
  <si>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</si>
  <si>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</si>
  <si>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</si>
  <si>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</si>
  <si>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</si>
  <si>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</si>
  <si>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</si>
  <si>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</si>
  <si>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</si>
  <si>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</si>
  <si>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</si>
  <si>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</si>
  <si>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</si>
  <si>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</si>
  <si>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</si>
  <si>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</si>
  <si>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</si>
  <si>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</si>
  <si>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</si>
  <si>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</si>
  <si>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</si>
  <si>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</si>
  <si>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</si>
  <si>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</si>
  <si>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</si>
  <si>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</si>
  <si>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</si>
  <si>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</si>
  <si>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</si>
  <si>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</si>
  <si>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</si>
  <si>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</si>
  <si>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</si>
  <si>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</si>
  <si>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</si>
  <si>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</si>
  <si>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</si>
  <si>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</si>
  <si>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</si>
  <si>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</si>
  <si>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</si>
  <si>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</si>
  <si>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</si>
  <si>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</si>
  <si>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</si>
  <si>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</si>
  <si>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</si>
  <si>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</si>
  <si>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</si>
  <si>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</si>
  <si>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</si>
  <si>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</si>
  <si>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</si>
  <si>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</si>
  <si>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</si>
  <si>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</si>
  <si>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</si>
  <si>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</si>
  <si>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</si>
  <si>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</si>
  <si>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</si>
  <si>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</si>
  <si>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</si>
  <si>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</si>
  <si>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</si>
  <si>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</si>
  <si>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</si>
  <si>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</si>
  <si>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</si>
  <si>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</si>
  <si>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</si>
  <si>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</si>
  <si>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</si>
  <si>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</si>
  <si>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</si>
  <si>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</si>
  <si>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</si>
  <si>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</si>
  <si>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</si>
  <si>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</si>
  <si>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</si>
  <si>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</si>
  <si>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</si>
  <si>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</si>
  <si>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</si>
  <si>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</si>
  <si>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</si>
  <si>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</si>
  <si>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</si>
  <si>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</si>
  <si>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</si>
  <si>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</si>
  <si>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</si>
  <si>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</si>
  <si>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</si>
  <si>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</si>
  <si>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</si>
  <si>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</si>
  <si>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</si>
  <si>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</si>
  <si>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</si>
  <si>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</si>
  <si>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</si>
  <si>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</si>
  <si>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</si>
  <si>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</si>
  <si>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</si>
  <si>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</si>
  <si>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</si>
  <si>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</si>
  <si>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</si>
  <si>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</si>
  <si>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</si>
  <si>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</si>
  <si>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</si>
  <si>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</si>
  <si>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</si>
  <si>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</si>
  <si>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</si>
  <si>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</si>
  <si>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</si>
  <si>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</si>
  <si>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</si>
  <si>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</si>
  <si>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</si>
  <si>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</si>
  <si>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</si>
  <si>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</si>
  <si>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</si>
  <si>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</si>
  <si>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</si>
  <si>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</si>
  <si>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</si>
  <si>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</si>
  <si>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</si>
  <si>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</si>
  <si>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</si>
  <si>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</si>
  <si>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</si>
  <si>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</si>
  <si>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</si>
  <si>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</si>
  <si>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</si>
  <si>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</si>
  <si>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</si>
  <si>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</si>
  <si>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</si>
  <si>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</si>
  <si>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</si>
  <si>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</si>
  <si>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</si>
  <si>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</si>
  <si>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</si>
  <si>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</si>
  <si>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</si>
  <si>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</si>
  <si>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</si>
  <si>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</si>
  <si>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</si>
  <si>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</si>
  <si>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</si>
  <si>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</si>
  <si>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</si>
  <si>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</si>
  <si>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</si>
  <si>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</si>
  <si>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</si>
  <si>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</si>
  <si>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</si>
  <si>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</si>
  <si>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</si>
  <si>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</si>
  <si>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</si>
  <si>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</si>
  <si>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</si>
  <si>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</si>
  <si>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</si>
  <si>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</si>
  <si>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</si>
  <si>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</si>
  <si>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</si>
  <si>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</si>
  <si>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</si>
  <si>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</si>
  <si>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</si>
  <si>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</si>
  <si>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</si>
  <si>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</si>
  <si>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</si>
  <si>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</si>
  <si>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</si>
  <si>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</si>
  <si>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</si>
  <si>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</si>
  <si>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</si>
  <si>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</si>
  <si>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</si>
  <si>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</si>
  <si>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</si>
  <si>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</si>
  <si>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</si>
  <si>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</si>
  <si>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</si>
  <si>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</si>
  <si>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</si>
  <si>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</si>
  <si>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</si>
  <si>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</si>
  <si>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</si>
  <si>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</si>
  <si>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</si>
  <si>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</si>
  <si>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</si>
  <si>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</si>
  <si>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</si>
  <si>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</si>
  <si>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</si>
  <si>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</si>
  <si>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</si>
  <si>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</si>
  <si>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</si>
  <si>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</si>
  <si>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</si>
  <si>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</si>
  <si>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</si>
  <si>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</si>
  <si>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</si>
  <si>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</si>
  <si>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</si>
  <si>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</si>
  <si>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</si>
  <si>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</si>
  <si>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</si>
  <si>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</si>
  <si>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</si>
  <si>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</si>
  <si>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</si>
  <si>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</si>
  <si>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</si>
  <si>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</si>
  <si>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</si>
  <si>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</si>
  <si>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</si>
  <si>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</si>
  <si>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</si>
  <si>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</si>
  <si>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</si>
  <si>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</si>
  <si>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</si>
  <si>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</si>
  <si>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</si>
  <si>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</si>
  <si>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</si>
  <si>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</si>
  <si>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</si>
  <si>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</si>
  <si>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</si>
  <si>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</si>
  <si>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</si>
  <si>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</si>
  <si>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</si>
  <si>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</si>
  <si>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</si>
  <si>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</si>
  <si>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</si>
  <si>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</si>
  <si>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</si>
  <si>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</si>
  <si>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</si>
  <si>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</si>
  <si>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</si>
  <si>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</si>
  <si>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</si>
  <si>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</si>
  <si>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</si>
  <si>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</si>
  <si>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</si>
  <si>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</si>
  <si>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</si>
  <si>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</si>
  <si>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</si>
  <si>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</si>
  <si>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</si>
  <si>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</si>
  <si>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</si>
  <si>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</si>
  <si>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</si>
  <si>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</si>
  <si>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</si>
  <si>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</si>
  <si>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</si>
  <si>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</si>
  <si>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</si>
  <si>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</si>
  <si>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</si>
  <si>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</si>
  <si>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</si>
  <si>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</si>
  <si>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</si>
  <si>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</si>
  <si>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</si>
  <si>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</si>
  <si>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</si>
  <si>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</si>
  <si>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</si>
  <si>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</si>
  <si>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</si>
  <si>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</si>
  <si>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</si>
  <si>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</si>
  <si>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</si>
  <si>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</si>
  <si>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</si>
  <si>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</si>
  <si>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</si>
  <si>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</si>
  <si>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</si>
  <si>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</si>
  <si>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</si>
  <si>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</si>
  <si>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</si>
  <si>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</si>
  <si>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</si>
  <si>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</si>
  <si>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</si>
  <si>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</si>
  <si>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</si>
  <si>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</si>
  <si>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</si>
  <si>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</si>
  <si>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</si>
  <si>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</si>
  <si>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</si>
  <si>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</si>
  <si>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</si>
  <si>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</si>
  <si>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</si>
  <si>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</si>
  <si>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</si>
  <si>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</si>
  <si>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</si>
  <si>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</si>
  <si>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</si>
  <si>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</si>
  <si>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</si>
  <si>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</si>
  <si>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</si>
  <si>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</si>
  <si>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</si>
  <si>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</si>
  <si>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</si>
  <si>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</si>
  <si>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</si>
  <si>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</si>
  <si>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</si>
  <si>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</si>
  <si>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</si>
  <si>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</si>
  <si>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</si>
  <si>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</si>
  <si>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</si>
  <si>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</si>
  <si>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</si>
  <si>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</si>
  <si>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</si>
  <si>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</si>
  <si>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</si>
  <si>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</si>
  <si>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</si>
  <si>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</si>
  <si>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</si>
  <si>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</si>
  <si>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</si>
  <si>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</si>
  <si>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</si>
  <si>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</si>
  <si>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</si>
  <si>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</si>
  <si>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</si>
  <si>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</si>
  <si>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</si>
  <si>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</si>
  <si>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</si>
  <si>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</si>
  <si>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</si>
  <si>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</si>
  <si>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</si>
  <si>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</si>
  <si>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</si>
  <si>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</si>
  <si>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</si>
  <si>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</si>
  <si>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</si>
  <si>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</si>
  <si>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</si>
  <si>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</si>
  <si>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</si>
  <si>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</si>
  <si>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</si>
  <si>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</si>
  <si>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</si>
  <si>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</si>
  <si>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</si>
  <si>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</si>
  <si>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</si>
  <si>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</si>
  <si>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</si>
  <si>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</si>
  <si>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</si>
  <si>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</si>
  <si>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</si>
  <si>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</si>
  <si>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</si>
  <si>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</si>
  <si>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</si>
  <si>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</si>
  <si>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</si>
  <si>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</si>
  <si>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</si>
  <si>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</si>
  <si>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</si>
  <si>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</si>
  <si>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</si>
  <si>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</si>
  <si>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</si>
  <si>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</si>
  <si>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</si>
  <si>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</si>
  <si>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</si>
  <si>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</si>
  <si>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</si>
  <si>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</si>
  <si>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</si>
  <si>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</si>
  <si>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</si>
  <si>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</si>
  <si>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</si>
  <si>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</si>
  <si>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</si>
  <si>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</si>
  <si>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</si>
  <si>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</si>
  <si>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</si>
  <si>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</si>
  <si>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</si>
  <si>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</si>
  <si>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</si>
  <si>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</si>
  <si>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</si>
  <si>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</si>
  <si>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</si>
  <si>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</si>
  <si>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</si>
  <si>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</si>
  <si>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</si>
  <si>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</si>
  <si>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</si>
  <si>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</si>
  <si>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</si>
  <si>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</si>
  <si>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</si>
  <si>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</si>
  <si>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</si>
  <si>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</si>
  <si>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</si>
  <si>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</si>
  <si>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</si>
  <si>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</si>
  <si>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</si>
  <si>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</si>
  <si>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</si>
  <si>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</si>
  <si>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</si>
  <si>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</si>
  <si>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</si>
  <si>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</si>
  <si>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</si>
  <si>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</si>
  <si>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</si>
  <si>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</si>
  <si>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</si>
  <si>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</si>
  <si>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</si>
  <si>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</si>
  <si>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</si>
  <si>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</si>
  <si>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</si>
  <si>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</si>
  <si>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</si>
  <si>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</si>
  <si>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</si>
  <si>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</si>
  <si>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</si>
  <si>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</si>
  <si>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</si>
  <si>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</si>
  <si>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</si>
  <si>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</si>
  <si>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</si>
  <si>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</si>
  <si>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</si>
  <si>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</si>
  <si>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</si>
  <si>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</si>
  <si>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</si>
  <si>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</si>
  <si>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</si>
  <si>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</si>
  <si>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</si>
  <si>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</si>
  <si>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</si>
  <si>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</si>
  <si>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</si>
  <si>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</si>
  <si>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</si>
  <si>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</si>
  <si>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</si>
  <si>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</si>
  <si>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</si>
  <si>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</si>
  <si>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</si>
  <si>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</si>
  <si>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</si>
  <si>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</si>
  <si>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</si>
  <si>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</si>
  <si>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</si>
  <si>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</si>
  <si>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</si>
  <si>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</si>
  <si>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</si>
  <si>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</si>
  <si>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</si>
  <si>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</si>
  <si>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</si>
  <si>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</si>
  <si>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</si>
  <si>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</si>
  <si>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</si>
  <si>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</si>
  <si>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</si>
  <si>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</si>
  <si>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</si>
  <si>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</si>
  <si>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</si>
  <si>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</si>
  <si>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</si>
  <si>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</si>
  <si>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</si>
  <si>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</si>
  <si>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</si>
  <si>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</si>
  <si>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</si>
  <si>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</si>
  <si>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</si>
  <si>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</si>
  <si>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</si>
  <si>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</si>
  <si>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</si>
  <si>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</si>
  <si>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</si>
  <si>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</si>
  <si>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</si>
  <si>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</si>
  <si>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</si>
  <si>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</si>
  <si>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</si>
  <si>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</si>
  <si>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</si>
  <si>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</si>
  <si>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</si>
  <si>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</si>
  <si>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</si>
  <si>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</si>
  <si>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</si>
  <si>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</si>
  <si>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</si>
  <si>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</si>
  <si>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</si>
  <si>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</si>
  <si>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</si>
  <si>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</si>
  <si>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</si>
  <si>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</si>
  <si>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</si>
  <si>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</si>
  <si>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</si>
  <si>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</si>
  <si>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</si>
  <si>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</si>
  <si>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</si>
  <si>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</si>
  <si>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</si>
  <si>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</si>
  <si>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</si>
  <si>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</si>
  <si>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</si>
  <si>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</si>
  <si>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</si>
  <si>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</si>
  <si>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</si>
  <si>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</si>
  <si>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</si>
  <si>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</si>
  <si>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</si>
  <si>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</si>
  <si>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</si>
  <si>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</si>
  <si>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</si>
  <si>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</si>
  <si>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</si>
  <si>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</si>
  <si>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</si>
  <si>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</si>
  <si>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</si>
  <si>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</si>
  <si>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</si>
  <si>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</si>
  <si>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</si>
  <si>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</si>
  <si>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</si>
  <si>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</si>
  <si>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</si>
  <si>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</si>
  <si>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</si>
  <si>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</si>
  <si>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</si>
  <si>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</si>
  <si>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</si>
  <si>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</si>
  <si>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</si>
  <si>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</si>
  <si>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</si>
  <si>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</si>
  <si>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</si>
  <si>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</si>
  <si>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</si>
  <si>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</si>
  <si>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</si>
  <si>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</si>
  <si>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</si>
  <si>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</si>
  <si>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</si>
  <si>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</si>
  <si>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</si>
  <si>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</si>
  <si>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</si>
  <si>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</si>
  <si>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</si>
  <si>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</si>
  <si>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</si>
  <si>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</si>
  <si>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</si>
  <si>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</si>
  <si>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</si>
  <si>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</si>
  <si>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</si>
  <si>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</si>
  <si>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</si>
  <si>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</si>
  <si>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</si>
  <si>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</si>
  <si>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</si>
  <si>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</si>
  <si>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</si>
  <si>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</si>
  <si>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</si>
  <si>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</si>
  <si>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</si>
  <si>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</si>
  <si>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</si>
  <si>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</si>
  <si>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</si>
  <si>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</si>
  <si>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</si>
  <si>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</si>
  <si>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</si>
  <si>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</si>
  <si>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</si>
  <si>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</si>
  <si>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</si>
  <si>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</si>
  <si>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</si>
  <si>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</si>
  <si>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</si>
  <si>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</si>
  <si>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</si>
  <si>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</si>
  <si>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</si>
  <si>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</si>
  <si>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</si>
  <si>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</si>
  <si>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</si>
  <si>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</si>
  <si>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</si>
  <si>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</si>
  <si>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</si>
  <si>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</si>
  <si>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</si>
  <si>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</si>
  <si>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</si>
  <si>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</si>
  <si>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</si>
  <si>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</si>
  <si>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</si>
  <si>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</si>
  <si>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</si>
  <si>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</si>
  <si>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</si>
  <si>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</si>
  <si>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</si>
  <si>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</si>
  <si>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</si>
  <si>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</si>
  <si>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</si>
  <si>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</si>
  <si>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</si>
  <si>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</si>
  <si>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</si>
  <si>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</si>
  <si>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</si>
  <si>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</si>
  <si>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</si>
  <si>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</si>
  <si>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</si>
  <si>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</si>
  <si>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</si>
  <si>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</si>
  <si>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</si>
  <si>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</si>
  <si>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</si>
  <si>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</si>
  <si>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</si>
  <si>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</si>
  <si>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</si>
  <si>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</si>
  <si>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</si>
  <si>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</si>
  <si>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</si>
  <si>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</si>
  <si>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</si>
  <si>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</si>
  <si>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</si>
  <si>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</si>
  <si>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</si>
  <si>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</si>
  <si>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</si>
  <si>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</si>
  <si>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</si>
  <si>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</si>
  <si>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</si>
  <si>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</si>
  <si>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</si>
  <si>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</si>
  <si>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</si>
  <si>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</si>
  <si>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</si>
  <si>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</si>
  <si>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</si>
  <si>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</si>
  <si>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</si>
  <si>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</si>
  <si>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</si>
  <si>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</si>
  <si>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</si>
  <si>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</si>
  <si>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</si>
  <si>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</si>
  <si>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</si>
  <si>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</si>
  <si>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</si>
  <si>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</si>
  <si>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</si>
  <si>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</si>
  <si>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</si>
  <si>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</si>
  <si>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</si>
  <si>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</si>
  <si>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</si>
  <si>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</si>
  <si>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</si>
  <si>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</si>
  <si>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</si>
  <si>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</si>
  <si>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</si>
  <si>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</si>
  <si>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</si>
  <si>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</si>
  <si>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</si>
  <si>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</si>
  <si>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</si>
  <si>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</si>
  <si>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</si>
  <si>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</si>
  <si>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</si>
  <si>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</si>
  <si>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</si>
  <si>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</si>
  <si>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</si>
  <si>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</si>
  <si>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</si>
  <si>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</si>
  <si>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</si>
  <si>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</si>
  <si>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</si>
  <si>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</si>
  <si>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</si>
  <si>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</si>
  <si>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</si>
  <si>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</si>
  <si>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</si>
  <si>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</si>
  <si>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</si>
  <si>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</si>
  <si>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</si>
  <si>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</si>
  <si>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</si>
  <si>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</si>
  <si>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</si>
  <si>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</si>
  <si>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</si>
  <si>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</si>
  <si>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</si>
  <si>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</si>
  <si>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</si>
  <si>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</si>
  <si>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</si>
  <si>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</si>
  <si>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</si>
  <si>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</si>
  <si>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</si>
  <si>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</si>
  <si>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</si>
  <si>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</si>
  <si>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</si>
  <si>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</si>
  <si>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</si>
  <si>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</si>
  <si>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</si>
  <si>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</si>
  <si>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</si>
  <si>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</si>
  <si>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</si>
  <si>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</si>
  <si>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</si>
  <si>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</si>
  <si>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</si>
  <si>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</si>
  <si>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</si>
  <si>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</si>
  <si>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</si>
  <si>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</si>
  <si>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</si>
  <si>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</si>
  <si>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</si>
  <si>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</si>
  <si>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</si>
  <si>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</si>
  <si>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</si>
  <si>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</si>
  <si>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</si>
  <si>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</si>
  <si>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</si>
  <si>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</si>
  <si>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</si>
  <si>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</si>
  <si>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</si>
  <si>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</si>
  <si>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</si>
  <si>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</si>
  <si>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</si>
  <si>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</si>
  <si>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</si>
  <si>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</si>
  <si>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</si>
  <si>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</si>
  <si>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</si>
  <si>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</si>
  <si>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</si>
  <si>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</si>
  <si>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</si>
  <si>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</si>
  <si>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</si>
  <si>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</si>
  <si>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</si>
  <si>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</si>
  <si>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</si>
  <si>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</si>
  <si>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</si>
  <si>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</si>
  <si>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</si>
  <si>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</si>
  <si>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</si>
  <si>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</si>
  <si>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</si>
  <si>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</si>
  <si>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</si>
  <si>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</si>
  <si>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</si>
  <si>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</si>
  <si>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</si>
  <si>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</si>
  <si>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</si>
  <si>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</si>
  <si>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</si>
  <si>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</si>
  <si>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</si>
  <si>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</si>
  <si>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</si>
  <si>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</si>
  <si>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</si>
  <si>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</si>
  <si>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</si>
  <si>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</si>
  <si>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</si>
  <si>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</si>
  <si>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</si>
  <si>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</si>
  <si>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</si>
  <si>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</si>
  <si>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</si>
  <si>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</si>
  <si>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</si>
  <si>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</si>
  <si>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</si>
  <si>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</si>
  <si>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</si>
  <si>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</si>
  <si>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</si>
  <si>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</si>
  <si>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</si>
  <si>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</si>
  <si>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</si>
  <si>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</si>
  <si>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</si>
  <si>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</si>
  <si>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</si>
  <si>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</si>
  <si>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</si>
  <si>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</si>
  <si>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</si>
  <si>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</si>
  <si>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</si>
  <si>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</si>
  <si>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</si>
  <si>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</si>
  <si>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</si>
  <si>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</si>
  <si>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</si>
  <si>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</si>
  <si>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</si>
  <si>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</si>
  <si>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</si>
  <si>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</si>
  <si>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</si>
  <si>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</si>
  <si>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</si>
  <si>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</si>
  <si>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</si>
  <si>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</si>
  <si>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</si>
  <si>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</si>
  <si>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</si>
  <si>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</si>
  <si>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</si>
  <si>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</si>
  <si>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</si>
  <si>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</si>
  <si>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</si>
  <si>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</si>
  <si>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</si>
  <si>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</si>
  <si>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</si>
  <si>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</si>
  <si>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</si>
  <si>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</si>
  <si>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</si>
  <si>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</si>
  <si>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</si>
  <si>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</si>
  <si>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</si>
  <si>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</si>
  <si>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</si>
  <si>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</si>
  <si>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</si>
  <si>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</si>
  <si>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</si>
  <si>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</si>
  <si>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</si>
  <si>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</si>
  <si>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</si>
  <si>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</si>
  <si>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</si>
  <si>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</si>
  <si>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</si>
  <si>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</si>
  <si>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</si>
  <si>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</si>
  <si>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</si>
  <si>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</si>
  <si>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</si>
  <si>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</si>
  <si>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</si>
  <si>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</si>
  <si>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</si>
  <si>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</si>
  <si>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</si>
  <si>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</si>
  <si>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</si>
  <si>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</si>
  <si>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</si>
  <si>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</si>
  <si>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</si>
  <si>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</si>
  <si>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</si>
  <si>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</si>
  <si>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</si>
  <si>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</si>
  <si>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</si>
  <si>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</si>
  <si>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</si>
  <si>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</si>
  <si>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</si>
  <si>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</si>
  <si>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</si>
  <si>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</si>
  <si>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</si>
  <si>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</si>
  <si>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</si>
  <si>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</si>
  <si>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</si>
  <si>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</si>
  <si>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</si>
  <si>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</si>
  <si>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</si>
  <si>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</si>
  <si>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</si>
  <si>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</si>
  <si>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</si>
  <si>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</si>
  <si>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</si>
  <si>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</si>
  <si>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</si>
  <si>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</si>
  <si>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</si>
  <si>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</si>
  <si>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</si>
  <si>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</si>
  <si>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</si>
  <si>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</si>
  <si>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</si>
  <si>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</si>
  <si>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</si>
  <si>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</si>
  <si>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</si>
  <si>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</si>
  <si>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</si>
  <si>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</si>
  <si>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</si>
  <si>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</si>
  <si>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</si>
  <si>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</si>
  <si>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</si>
  <si>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</si>
  <si>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</si>
  <si>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</si>
  <si>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</si>
  <si>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</si>
  <si>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</si>
  <si>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</si>
  <si>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</si>
  <si>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</si>
  <si>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</si>
  <si>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</si>
  <si>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</si>
  <si>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</si>
  <si>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</si>
  <si>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</si>
  <si>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</si>
  <si>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</si>
  <si>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</si>
  <si>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</si>
  <si>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</si>
  <si>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</si>
  <si>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</si>
  <si>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</si>
  <si>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</si>
  <si>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</si>
  <si>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</si>
  <si>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</si>
  <si>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</si>
  <si>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</si>
  <si>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</si>
  <si>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</si>
  <si>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</si>
  <si>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</si>
  <si>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</si>
  <si>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</si>
  <si>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</si>
  <si>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</si>
  <si>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</si>
  <si>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</si>
  <si>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</si>
  <si>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</si>
  <si>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</si>
  <si>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</si>
  <si>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</si>
  <si>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</si>
  <si>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</si>
  <si>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</si>
  <si>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</si>
  <si>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</si>
  <si>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</si>
  <si>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</si>
  <si>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</si>
  <si>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</si>
  <si>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</si>
  <si>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</si>
  <si>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</si>
  <si>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</si>
  <si>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</si>
  <si>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</si>
  <si>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</si>
  <si>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</si>
  <si>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</si>
  <si>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</si>
  <si>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</si>
  <si>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</si>
  <si>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</si>
  <si>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</si>
  <si>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</si>
  <si>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</si>
  <si>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</si>
  <si>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</si>
  <si>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</si>
  <si>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</si>
  <si>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</si>
  <si>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</si>
  <si>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</si>
  <si>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</si>
  <si>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</si>
  <si>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</si>
  <si>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</si>
  <si>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</si>
  <si>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</si>
  <si>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</si>
  <si>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</si>
  <si>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</si>
  <si>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</si>
  <si>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</si>
  <si>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</si>
  <si>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</si>
  <si>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</si>
  <si>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</si>
  <si>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</si>
  <si>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</si>
  <si>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</si>
  <si>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</si>
  <si>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</si>
  <si>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</si>
  <si>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</si>
  <si>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</si>
  <si>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</si>
  <si>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</si>
  <si>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</si>
  <si>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</si>
  <si>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</si>
  <si>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</si>
  <si>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</si>
  <si>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</si>
  <si>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</si>
  <si>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</si>
  <si>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</si>
  <si>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</si>
  <si>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</si>
  <si>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</si>
  <si>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</si>
  <si>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</si>
  <si>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</si>
  <si>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</si>
  <si>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</si>
  <si>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</si>
  <si>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</si>
  <si>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</si>
  <si>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</si>
  <si>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</si>
  <si>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</si>
  <si>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</si>
  <si>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</si>
  <si>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</si>
  <si>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</si>
  <si>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</si>
  <si>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</si>
  <si>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</si>
  <si>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</si>
  <si>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</si>
  <si>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</si>
  <si>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</si>
  <si>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</si>
  <si>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</si>
  <si>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</si>
  <si>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</si>
  <si>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</si>
  <si>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</si>
  <si>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</si>
  <si>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</si>
  <si>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</si>
  <si>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</si>
  <si>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</si>
  <si>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</si>
  <si>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</si>
  <si>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</si>
  <si>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</si>
  <si>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</si>
  <si>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</si>
  <si>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</si>
  <si>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</si>
  <si>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</si>
  <si>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</si>
  <si>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</si>
  <si>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</si>
  <si>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</si>
  <si>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</si>
  <si>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</si>
  <si>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</si>
  <si>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</si>
  <si>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</si>
  <si>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</si>
  <si>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</si>
  <si>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</si>
  <si>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</si>
  <si>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</si>
  <si>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</si>
  <si>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</si>
  <si>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</si>
  <si>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</si>
  <si>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</si>
  <si>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</si>
  <si>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</si>
  <si>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</si>
  <si>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</si>
  <si>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</si>
  <si>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</si>
  <si>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</si>
  <si>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</si>
  <si>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</si>
  <si>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</si>
  <si>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</si>
  <si>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</si>
  <si>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</si>
  <si>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</si>
  <si>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</si>
  <si>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</si>
  <si>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</si>
  <si>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</si>
  <si>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</si>
  <si>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</si>
  <si>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</si>
  <si>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</si>
  <si>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</si>
  <si>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</si>
  <si>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</si>
  <si>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</si>
  <si>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</si>
  <si>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</si>
  <si>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</si>
  <si>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</si>
  <si>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</si>
  <si>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</si>
  <si>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</si>
  <si>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</si>
  <si>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</si>
  <si>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</si>
  <si>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</si>
  <si>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</si>
  <si>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</si>
  <si>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</si>
  <si>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</si>
  <si>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</si>
  <si>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</si>
  <si>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</si>
  <si>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</si>
  <si>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</si>
  <si>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</si>
  <si>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</si>
  <si>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</si>
  <si>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</si>
  <si>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</si>
  <si>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</si>
  <si>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</si>
  <si>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</si>
  <si>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</si>
  <si>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</si>
  <si>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</si>
  <si>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</si>
  <si>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</si>
  <si>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</si>
  <si>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</si>
  <si>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</si>
  <si>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</si>
  <si>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</si>
  <si>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</si>
  <si>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</si>
  <si>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</si>
  <si>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</si>
  <si>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</si>
  <si>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</si>
  <si>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</si>
  <si>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</si>
  <si>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</si>
  <si>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</si>
  <si>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</si>
  <si>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</si>
  <si>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</si>
  <si>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</si>
  <si>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</si>
  <si>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</si>
  <si>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</si>
  <si>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</si>
  <si>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</si>
  <si>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</si>
  <si>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</si>
  <si>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</si>
  <si>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</si>
  <si>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</si>
  <si>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</si>
  <si>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</si>
  <si>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</si>
  <si>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</si>
  <si>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</si>
  <si>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</si>
  <si>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</si>
  <si>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</si>
  <si>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</si>
  <si>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</si>
  <si>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</si>
  <si>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</si>
  <si>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</si>
  <si>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</si>
  <si>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</si>
  <si>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</si>
  <si>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</si>
  <si>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</si>
  <si>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</si>
  <si>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</si>
  <si>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</si>
  <si>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</si>
  <si>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</si>
  <si>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</si>
  <si>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</si>
  <si>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</si>
  <si>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</si>
  <si>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</si>
  <si>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</si>
  <si>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</si>
  <si>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</si>
  <si>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</si>
  <si>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</si>
  <si>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</si>
  <si>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</si>
  <si>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</si>
  <si>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</si>
  <si>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</si>
  <si>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</si>
  <si>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</si>
  <si>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</si>
  <si>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</si>
  <si>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</si>
  <si>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</si>
  <si>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</si>
  <si>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</si>
  <si>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</si>
  <si>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</si>
  <si>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</si>
  <si>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</si>
  <si>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</si>
  <si>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</si>
  <si>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</si>
  <si>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</si>
  <si>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</si>
  <si>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</si>
  <si>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</si>
  <si>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</si>
  <si>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</si>
  <si>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</si>
  <si>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</si>
  <si>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</si>
  <si>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</si>
  <si>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</si>
  <si>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</si>
  <si>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</si>
  <si>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</si>
  <si>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</si>
  <si>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</si>
  <si>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</si>
  <si>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</si>
  <si>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</si>
  <si>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</si>
  <si>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</si>
  <si>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</si>
  <si>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</si>
  <si>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</si>
  <si>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</si>
  <si>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</si>
  <si>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</si>
  <si>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</si>
  <si>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</si>
  <si>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</si>
  <si>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</si>
  <si>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</si>
  <si>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</si>
  <si>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</si>
  <si>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</si>
  <si>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</si>
  <si>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</si>
  <si>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</si>
  <si>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</si>
  <si>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</si>
  <si>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</si>
  <si>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</si>
  <si>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</si>
  <si>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</si>
  <si>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</si>
  <si>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</si>
  <si>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</si>
  <si>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</si>
  <si>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</si>
  <si>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</si>
  <si>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</si>
  <si>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</si>
  <si>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</si>
  <si>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</si>
  <si>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</si>
  <si>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</si>
  <si>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</si>
  <si>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</si>
  <si>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</si>
  <si>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</si>
  <si>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</si>
  <si>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</si>
  <si>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</si>
  <si>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</si>
  <si>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</si>
  <si>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</si>
  <si>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</si>
  <si>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</si>
  <si>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</si>
  <si>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</si>
  <si>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</si>
  <si>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</si>
  <si>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</si>
  <si>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</si>
  <si>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</si>
  <si>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</si>
  <si>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</si>
  <si>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</si>
  <si>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</si>
  <si>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</si>
  <si>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</si>
  <si>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</si>
  <si>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</si>
  <si>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</si>
  <si>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</si>
  <si>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</si>
  <si>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</si>
  <si>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</si>
  <si>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</si>
  <si>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</si>
  <si>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</si>
  <si>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</si>
  <si>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</si>
  <si>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</si>
  <si>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</si>
  <si>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</si>
  <si>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</si>
  <si>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</si>
  <si>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</si>
  <si>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</si>
  <si>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</si>
  <si>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</si>
  <si>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</si>
  <si>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</si>
  <si>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</si>
  <si>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</si>
  <si>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</si>
  <si>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</si>
  <si>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</si>
  <si>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</si>
  <si>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</si>
  <si>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</si>
  <si>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</si>
  <si>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</si>
  <si>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</si>
  <si>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</si>
  <si>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</si>
  <si>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</si>
  <si>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</si>
  <si>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</si>
  <si>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</si>
  <si>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</si>
  <si>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</si>
  <si>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</si>
  <si>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</si>
  <si>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</si>
  <si>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</si>
  <si>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</si>
  <si>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</si>
  <si>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</si>
  <si>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</si>
  <si>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</si>
  <si>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</si>
  <si>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</si>
  <si>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</si>
  <si>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</si>
  <si>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</si>
  <si>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</si>
  <si>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</si>
  <si>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</si>
  <si>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</si>
  <si>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</si>
  <si>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</si>
  <si>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</si>
  <si>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</si>
  <si>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</si>
  <si>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</si>
  <si>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</si>
  <si>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</si>
  <si>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</si>
  <si>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</si>
  <si>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</si>
  <si>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</si>
  <si>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</si>
  <si>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</si>
  <si>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</si>
  <si>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</si>
  <si>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</si>
  <si>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</si>
  <si>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</si>
  <si>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</si>
  <si>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</si>
  <si>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</si>
  <si>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</si>
  <si>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</si>
  <si>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</si>
  <si>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</si>
  <si>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</si>
  <si>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</si>
  <si>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</si>
  <si>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</si>
  <si>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</si>
  <si>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</si>
  <si>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</si>
  <si>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</si>
  <si>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</si>
  <si>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</si>
  <si>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</si>
  <si>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</si>
  <si>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</si>
  <si>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</si>
  <si>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</si>
  <si>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</si>
  <si>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</si>
  <si>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</si>
  <si>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</si>
  <si>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</si>
  <si>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</si>
  <si>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</si>
  <si>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</si>
  <si>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</si>
  <si>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</si>
  <si>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</si>
  <si>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</si>
  <si>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</si>
  <si>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</si>
  <si>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</si>
  <si>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</si>
  <si>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</si>
  <si>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</si>
  <si>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</si>
  <si>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</si>
  <si>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</si>
  <si>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</si>
  <si>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</si>
  <si>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</si>
  <si>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</si>
  <si>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</si>
  <si>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</si>
  <si>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</si>
  <si>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</si>
  <si>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</si>
  <si>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</si>
  <si>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</si>
  <si>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</si>
  <si>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</si>
  <si>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</si>
  <si>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</si>
  <si>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</si>
  <si>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</si>
  <si>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</si>
  <si>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</si>
  <si>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</si>
  <si>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</si>
  <si>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</si>
  <si>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</si>
  <si>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</si>
  <si>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</si>
  <si>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</si>
  <si>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</si>
  <si>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</si>
  <si>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</si>
  <si>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</si>
  <si>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</si>
  <si>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</si>
  <si>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</si>
  <si>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</si>
  <si>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</si>
  <si>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</si>
  <si>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</si>
  <si>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</si>
  <si>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</si>
  <si>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</si>
  <si>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</si>
  <si>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</si>
  <si>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</si>
  <si>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</si>
  <si>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</si>
  <si>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</si>
  <si>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</si>
  <si>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</si>
  <si>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</si>
  <si>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</si>
  <si>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</si>
  <si>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</si>
  <si>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</si>
  <si>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</si>
  <si>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</si>
  <si>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</si>
  <si>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</si>
  <si>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</si>
  <si>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</si>
  <si>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</si>
  <si>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</si>
  <si>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</si>
  <si>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</si>
  <si>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</si>
  <si>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</si>
  <si>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</si>
  <si>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</si>
  <si>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</si>
  <si>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</si>
  <si>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</si>
  <si>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</si>
  <si>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</si>
  <si>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</si>
  <si>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</si>
  <si>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</si>
  <si>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</si>
  <si>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</si>
  <si>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</si>
  <si>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</si>
  <si>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</si>
  <si>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</si>
  <si>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</si>
  <si>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</si>
  <si>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</si>
  <si>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</si>
  <si>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</si>
  <si>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</si>
  <si>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</si>
  <si>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</si>
  <si>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</si>
  <si>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</si>
  <si>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</si>
  <si>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</si>
  <si>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</si>
  <si>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</si>
  <si>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</si>
  <si>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</si>
  <si>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</si>
  <si>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</si>
  <si>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</si>
  <si>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</si>
  <si>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</si>
  <si>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</si>
  <si>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</si>
  <si>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</si>
  <si>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</si>
  <si>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</si>
  <si>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</si>
  <si>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</si>
  <si>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</si>
  <si>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</si>
  <si>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</si>
  <si>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</si>
  <si>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</si>
  <si>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</si>
  <si>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</si>
  <si>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</si>
  <si>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</si>
  <si>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</si>
  <si>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</si>
  <si>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</si>
  <si>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</si>
  <si>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</si>
  <si>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</si>
  <si>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</si>
  <si>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</si>
  <si>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</si>
  <si>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</si>
  <si>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</si>
  <si>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</si>
  <si>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</si>
  <si>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</si>
  <si>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</si>
  <si>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</si>
  <si>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</si>
  <si>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</si>
  <si>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</si>
  <si>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</si>
  <si>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</si>
  <si>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</si>
  <si>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</si>
  <si>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</si>
  <si>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</si>
  <si>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</si>
  <si>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</si>
  <si>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</si>
  <si>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</si>
  <si>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</si>
  <si>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</si>
  <si>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</si>
  <si>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</si>
  <si>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</si>
  <si>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</si>
  <si>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</si>
  <si>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</si>
  <si>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</si>
  <si>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</si>
  <si>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</si>
  <si>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</si>
  <si>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</si>
  <si>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</si>
  <si>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</si>
  <si>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</si>
  <si>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</si>
  <si>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</si>
  <si>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</si>
  <si>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</si>
  <si>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</si>
  <si>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</si>
  <si>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</si>
  <si>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</si>
  <si>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</si>
  <si>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</si>
  <si>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</si>
  <si>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</si>
  <si>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</si>
  <si>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</si>
  <si>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</si>
  <si>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</si>
  <si>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</si>
  <si>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</si>
  <si>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</si>
  <si>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</si>
  <si>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</si>
  <si>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</si>
  <si>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</si>
  <si>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</si>
  <si>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</si>
  <si>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</si>
  <si>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</si>
  <si>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</si>
  <si>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</si>
  <si>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</si>
  <si>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</si>
  <si>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</si>
  <si>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</si>
  <si>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</si>
  <si>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</si>
  <si>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</si>
  <si>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</si>
  <si>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</si>
  <si>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</si>
  <si>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</si>
  <si>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</si>
  <si>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</si>
  <si>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</si>
  <si>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</si>
  <si>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</si>
  <si>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</si>
  <si>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</si>
  <si>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</si>
  <si>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</si>
  <si>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</si>
  <si>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</si>
  <si>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</si>
  <si>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</si>
  <si>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</si>
  <si>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</si>
  <si>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</si>
  <si>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</si>
  <si>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</si>
  <si>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</si>
  <si>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</si>
  <si>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</si>
  <si>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</si>
  <si>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</si>
  <si>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</si>
  <si>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</si>
  <si>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</si>
  <si>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</si>
  <si>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</si>
  <si>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</si>
  <si>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</si>
  <si>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</si>
  <si>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</si>
  <si>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</si>
  <si>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</si>
  <si>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</si>
  <si>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</si>
  <si>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</si>
  <si>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</si>
  <si>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</si>
  <si>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</si>
  <si>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</si>
  <si>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</si>
  <si>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</si>
  <si>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</si>
  <si>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</si>
  <si>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</si>
  <si>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</si>
  <si>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</si>
  <si>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</si>
  <si>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</si>
  <si>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</si>
  <si>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</si>
  <si>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</si>
  <si>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</si>
  <si>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</si>
  <si>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</si>
  <si>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</si>
  <si>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</si>
  <si>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</si>
  <si>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</si>
  <si>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</si>
  <si>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</si>
  <si>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</si>
  <si>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</si>
  <si>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</si>
  <si>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</si>
  <si>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</si>
  <si>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</si>
  <si>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</si>
  <si>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</si>
  <si>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</si>
  <si>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</si>
  <si>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</si>
  <si>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</si>
  <si>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</si>
  <si>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</si>
  <si>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</si>
  <si>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</si>
  <si>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</si>
  <si>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</si>
  <si>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</si>
  <si>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</si>
  <si>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</si>
  <si>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</si>
  <si>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</si>
  <si>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</si>
  <si>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</si>
  <si>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</si>
  <si>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</si>
  <si>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</si>
  <si>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</si>
  <si>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</si>
  <si>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</si>
  <si>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</si>
  <si>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</si>
  <si>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</si>
  <si>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</si>
  <si>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</si>
  <si>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</si>
  <si>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</si>
  <si>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</si>
  <si>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</si>
  <si>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</si>
  <si>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</si>
  <si>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</si>
  <si>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</si>
  <si>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</si>
  <si>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</si>
  <si>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</si>
  <si>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</si>
  <si>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</si>
  <si>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</si>
  <si>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</si>
  <si>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</si>
  <si>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</si>
  <si>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</si>
  <si>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</si>
  <si>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</si>
  <si>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</si>
  <si>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</si>
  <si>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</si>
  <si>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</si>
  <si>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</si>
  <si>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</si>
  <si>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</si>
  <si>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</si>
  <si>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</si>
  <si>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</si>
  <si>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</si>
  <si>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</si>
  <si>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</si>
  <si>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</si>
  <si>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</si>
  <si>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</si>
  <si>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</si>
  <si>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</si>
  <si>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</si>
  <si>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</si>
  <si>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</si>
  <si>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</si>
  <si>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</si>
  <si>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</si>
  <si>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</si>
  <si>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</si>
  <si>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</si>
  <si>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</si>
  <si>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</si>
  <si>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</si>
  <si>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</si>
  <si>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</si>
  <si>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</si>
  <si>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</si>
  <si>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</si>
  <si>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</si>
  <si>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</si>
  <si>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</si>
  <si>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</si>
  <si>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</si>
  <si>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</si>
  <si>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</si>
  <si>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</si>
  <si>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</si>
  <si>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</si>
  <si>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</si>
  <si>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</si>
  <si>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</si>
  <si>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</si>
  <si>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</si>
  <si>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</si>
  <si>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</si>
  <si>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</si>
  <si>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</si>
  <si>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</si>
  <si>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</si>
  <si>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</si>
  <si>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</si>
  <si>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</si>
  <si>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</si>
  <si>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</si>
  <si>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</si>
  <si>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</si>
  <si>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</si>
  <si>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</si>
  <si>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</si>
  <si>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</si>
  <si>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</si>
  <si>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</si>
  <si>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</si>
  <si>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</si>
  <si>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</si>
  <si>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</si>
  <si>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</si>
  <si>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</si>
  <si>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</si>
  <si>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</si>
  <si>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</si>
  <si>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</si>
  <si>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</si>
  <si>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</si>
  <si>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</si>
  <si>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</si>
  <si>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</si>
  <si>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</si>
  <si>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</si>
  <si>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</si>
  <si>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</si>
  <si>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</si>
  <si>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</si>
  <si>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</si>
  <si>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</si>
  <si>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</si>
  <si>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</si>
  <si>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</si>
  <si>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</si>
  <si>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</si>
  <si>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</si>
  <si>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</si>
  <si>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</si>
  <si>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</si>
  <si>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</si>
  <si>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</si>
  <si>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</si>
  <si>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</si>
  <si>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</si>
  <si>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</si>
  <si>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</si>
  <si>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</si>
  <si>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</si>
  <si>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</si>
  <si>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</si>
  <si>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</si>
  <si>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</si>
  <si>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</si>
  <si>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</si>
  <si>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</si>
  <si>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</si>
  <si>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</si>
  <si>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</si>
  <si>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</si>
  <si>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</si>
  <si>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</si>
  <si>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</si>
  <si>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</si>
  <si>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</si>
  <si>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</si>
  <si>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</si>
  <si>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</si>
  <si>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</si>
  <si>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</si>
  <si>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</si>
  <si>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</si>
  <si>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</si>
  <si>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</si>
  <si>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</si>
  <si>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</si>
  <si>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</si>
  <si>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</si>
  <si>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</si>
  <si>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</si>
  <si>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</si>
  <si>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</si>
  <si>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</si>
  <si>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</si>
  <si>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</si>
  <si>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</si>
  <si>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</si>
  <si>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</si>
  <si>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</si>
  <si>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</si>
  <si>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</si>
  <si>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</si>
  <si>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</si>
  <si>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</si>
  <si>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</si>
  <si>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</si>
  <si>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</si>
  <si>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</si>
  <si>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</si>
  <si>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</si>
  <si>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</si>
  <si>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</si>
  <si>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</si>
  <si>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</si>
  <si>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</si>
  <si>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</si>
  <si>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</si>
  <si>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</si>
  <si>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</si>
  <si>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</si>
  <si>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</si>
  <si>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</si>
  <si>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</si>
  <si>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</si>
  <si>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</si>
  <si>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</si>
  <si>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</si>
  <si>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</si>
  <si>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</si>
  <si>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</si>
  <si>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</si>
  <si>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</si>
  <si>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</si>
  <si>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</si>
  <si>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</si>
  <si>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</si>
  <si>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</si>
  <si>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</si>
  <si>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</si>
  <si>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</si>
  <si>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</si>
  <si>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</si>
  <si>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</si>
  <si>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</si>
  <si>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</si>
  <si>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</si>
  <si>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</si>
  <si>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</si>
  <si>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</si>
  <si>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</si>
  <si>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</si>
  <si>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</si>
  <si>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</si>
  <si>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</si>
  <si>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</si>
  <si>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</si>
  <si>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</si>
  <si>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</si>
  <si>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</si>
  <si>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</si>
  <si>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</si>
  <si>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</si>
  <si>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</si>
  <si>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</si>
  <si>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</si>
  <si>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</si>
  <si>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</si>
  <si>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</si>
  <si>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</si>
  <si>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</si>
  <si>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</si>
  <si>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</si>
  <si>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</si>
  <si>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</si>
  <si>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</si>
  <si>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</si>
  <si>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</si>
  <si>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</si>
  <si>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</si>
  <si>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</si>
  <si>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</si>
  <si>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</si>
  <si>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</si>
  <si>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</si>
  <si>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</si>
  <si>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</si>
  <si>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</si>
  <si>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</si>
  <si>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</si>
  <si>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</si>
  <si>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</si>
  <si>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</si>
  <si>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</si>
  <si>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</si>
  <si>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</si>
  <si>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</si>
  <si>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</si>
  <si>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</si>
  <si>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</si>
  <si>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</si>
  <si>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</si>
  <si>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</si>
  <si>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</si>
  <si>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</si>
  <si>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</si>
  <si>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</si>
  <si>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</si>
  <si>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</si>
  <si>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</si>
  <si>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</si>
  <si>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</si>
  <si>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</si>
  <si>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</si>
  <si>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</si>
  <si>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</si>
  <si>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</si>
  <si>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</si>
  <si>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</si>
  <si>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</si>
  <si>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</si>
  <si>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</si>
  <si>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</si>
  <si>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</si>
  <si>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</si>
  <si>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</si>
  <si>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</si>
  <si>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</si>
  <si>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</si>
  <si>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</si>
  <si>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</si>
  <si>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</si>
  <si>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</si>
  <si>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</si>
  <si>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</si>
  <si>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</si>
  <si>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</si>
  <si>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</si>
  <si>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</si>
  <si>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</si>
  <si>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</si>
  <si>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</si>
  <si>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</si>
  <si>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</si>
  <si>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</si>
  <si>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</si>
  <si>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</si>
  <si>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</si>
  <si>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</si>
  <si>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</si>
  <si>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</si>
  <si>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</si>
  <si>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</si>
  <si>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</si>
  <si>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</si>
  <si>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</si>
  <si>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</si>
  <si>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</si>
  <si>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</si>
  <si>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</si>
  <si>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</si>
  <si>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</si>
  <si>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</si>
  <si>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</si>
  <si>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</si>
  <si>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</si>
  <si>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</si>
  <si>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</si>
  <si>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</si>
  <si>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</si>
  <si>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</si>
  <si>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</si>
  <si>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</si>
  <si>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</si>
  <si>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</si>
  <si>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</si>
  <si>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</si>
  <si>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</si>
  <si>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</si>
  <si>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</si>
  <si>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</si>
  <si>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</si>
  <si>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</si>
  <si>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</si>
  <si>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</si>
  <si>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</si>
  <si>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</si>
  <si>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</si>
  <si>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</si>
  <si>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</si>
  <si>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</si>
  <si>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</si>
  <si>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</si>
  <si>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</si>
  <si>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</si>
  <si>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</si>
  <si>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</si>
  <si>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</si>
  <si>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</si>
  <si>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</si>
  <si>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</si>
  <si>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</si>
  <si>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</si>
  <si>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</si>
  <si>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</si>
  <si>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</si>
  <si>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</si>
  <si>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</si>
  <si>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</si>
  <si>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</si>
  <si>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</si>
  <si>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</si>
  <si>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</si>
  <si>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</si>
  <si>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</si>
  <si>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</si>
  <si>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</si>
  <si>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</si>
  <si>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</si>
  <si>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</si>
  <si>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</si>
  <si>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</si>
  <si>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</si>
  <si>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</si>
  <si>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</si>
  <si>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</si>
  <si>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</si>
  <si>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</si>
  <si>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</si>
  <si>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</si>
  <si>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</si>
  <si>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</si>
  <si>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</si>
  <si>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</si>
  <si>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</si>
  <si>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</si>
  <si>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</si>
  <si>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</si>
  <si>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</si>
  <si>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</si>
  <si>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</si>
  <si>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</si>
  <si>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</si>
  <si>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</si>
  <si>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</si>
  <si>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</si>
  <si>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</si>
  <si>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</si>
  <si>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</si>
  <si>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</si>
  <si>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</si>
  <si>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</si>
  <si>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</si>
  <si>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</si>
  <si>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</si>
  <si>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</si>
  <si>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</si>
  <si>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</si>
  <si>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</si>
  <si>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</si>
  <si>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</si>
  <si>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</si>
  <si>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</si>
  <si>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</si>
  <si>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</si>
  <si>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</si>
  <si>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</si>
  <si>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</si>
  <si>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</si>
  <si>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</si>
  <si>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</si>
  <si>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</si>
  <si>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</si>
  <si>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</si>
  <si>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</si>
  <si>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</si>
  <si>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</si>
  <si>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</si>
  <si>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</si>
  <si>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</si>
  <si>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</si>
  <si>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</si>
  <si>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</si>
  <si>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</si>
  <si>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</si>
  <si>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</si>
  <si>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</si>
  <si>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</si>
  <si>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</si>
  <si>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</si>
  <si>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</si>
  <si>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</si>
  <si>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</si>
  <si>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</si>
  <si>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</si>
  <si>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</si>
  <si>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</si>
  <si>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</si>
  <si>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</si>
  <si>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</si>
  <si>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</si>
  <si>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</si>
  <si>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</si>
  <si>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</si>
  <si>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</si>
  <si>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</si>
  <si>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</si>
  <si>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</si>
  <si>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</si>
  <si>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</si>
  <si>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</si>
  <si>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</si>
  <si>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</si>
  <si>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</si>
  <si>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</si>
  <si>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</si>
  <si>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</si>
  <si>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</si>
  <si>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</si>
  <si>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</si>
  <si>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</si>
  <si>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</si>
  <si>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</si>
  <si>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</si>
  <si>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</si>
  <si>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</si>
  <si>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</si>
  <si>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</si>
  <si>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</si>
  <si>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</si>
  <si>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</si>
  <si>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</si>
  <si>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</si>
  <si>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</si>
  <si>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</si>
  <si>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</si>
  <si>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</si>
  <si>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</si>
  <si>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</si>
  <si>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</si>
  <si>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</si>
  <si>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</si>
  <si>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</si>
  <si>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</si>
  <si>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</si>
  <si>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</si>
  <si>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</si>
  <si>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</si>
  <si>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</si>
  <si>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</si>
  <si>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</si>
  <si>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</si>
  <si>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</si>
  <si>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</si>
  <si>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</si>
  <si>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</si>
  <si>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</si>
  <si>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</si>
  <si>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</si>
  <si>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</si>
  <si>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</si>
  <si>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</si>
  <si>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</si>
  <si>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</si>
  <si>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</si>
  <si>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</si>
  <si>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</si>
  <si>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</si>
  <si>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</si>
  <si>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</si>
  <si>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</si>
  <si>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</si>
  <si>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</si>
  <si>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</si>
  <si>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</si>
  <si>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</si>
  <si>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</si>
  <si>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</si>
  <si>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</si>
  <si>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</si>
  <si>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</si>
  <si>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</si>
  <si>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</si>
  <si>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</si>
  <si>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</si>
  <si>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</si>
  <si>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</si>
  <si>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</si>
  <si>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</si>
  <si>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</si>
  <si>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</si>
  <si>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</si>
  <si>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</si>
  <si>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</si>
  <si>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</si>
  <si>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</si>
  <si>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</si>
  <si>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</si>
  <si>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</si>
  <si>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</si>
  <si>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</si>
  <si>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</si>
  <si>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</si>
  <si>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</si>
  <si>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</si>
  <si>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</si>
  <si>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</si>
  <si>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</si>
  <si>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</si>
  <si>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</si>
  <si>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</si>
  <si>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</si>
  <si>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</si>
  <si>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</si>
  <si>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</si>
  <si>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</si>
  <si>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</si>
  <si>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</si>
  <si>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</si>
  <si>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</si>
  <si>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</si>
  <si>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</si>
  <si>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</si>
  <si>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</si>
  <si>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</si>
  <si>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</si>
  <si>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</si>
  <si>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</si>
  <si>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</si>
  <si>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</si>
  <si>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</si>
  <si>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</si>
  <si>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</si>
  <si>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</si>
  <si>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</si>
  <si>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</si>
  <si>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</si>
  <si>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</si>
  <si>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</si>
  <si>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</si>
  <si>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</si>
  <si>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</si>
  <si>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</si>
  <si>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</si>
  <si>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</si>
  <si>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</si>
  <si>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</si>
  <si>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</si>
  <si>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</si>
  <si>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</si>
  <si>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</si>
  <si>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</si>
  <si>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</si>
  <si>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</si>
  <si>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</si>
  <si>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</si>
  <si>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</si>
  <si>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</si>
  <si>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</si>
  <si>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</si>
  <si>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</si>
  <si>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</si>
  <si>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</si>
  <si>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</si>
  <si>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</si>
  <si>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</si>
  <si>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</si>
  <si>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</si>
  <si>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</si>
  <si>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</si>
  <si>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</si>
  <si>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</si>
  <si>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</si>
  <si>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</si>
  <si>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</si>
  <si>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</si>
  <si>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</si>
  <si>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</si>
  <si>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</si>
  <si>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</si>
  <si>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</si>
  <si>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</si>
  <si>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</si>
  <si>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</si>
  <si>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</si>
  <si>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</si>
  <si>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</si>
  <si>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</si>
  <si>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</si>
  <si>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</si>
  <si>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</si>
  <si>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</si>
  <si>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</si>
  <si>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</si>
  <si>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</si>
  <si>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</si>
  <si>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</si>
  <si>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</si>
  <si>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</si>
  <si>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</si>
  <si>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</si>
  <si>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</si>
  <si>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</si>
  <si>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</si>
  <si>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</si>
  <si>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</si>
  <si>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</si>
  <si>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</si>
  <si>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</si>
  <si>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</si>
  <si>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</si>
  <si>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</si>
  <si>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</si>
  <si>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</si>
  <si>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</si>
  <si>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</si>
  <si>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</si>
  <si>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</si>
  <si>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</si>
  <si>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</si>
  <si>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</si>
  <si>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</si>
  <si>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</si>
  <si>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</si>
  <si>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</si>
  <si>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</si>
  <si>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</si>
  <si>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</si>
  <si>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</si>
  <si>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</si>
  <si>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</si>
  <si>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</si>
  <si>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</si>
  <si>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</si>
  <si>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</si>
  <si>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</si>
  <si>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</si>
  <si>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</si>
  <si>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</si>
  <si>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</si>
  <si>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</si>
  <si>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</si>
  <si>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</si>
  <si>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</si>
  <si>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</si>
  <si>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</si>
  <si>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</si>
  <si>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</si>
  <si>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</si>
  <si>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</si>
  <si>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</si>
  <si>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</si>
  <si>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</si>
  <si>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</si>
  <si>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</si>
  <si>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</si>
  <si>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</si>
  <si>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</si>
  <si>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</si>
  <si>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</si>
  <si>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</si>
  <si>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</si>
  <si>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</si>
  <si>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</si>
  <si>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</si>
  <si>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</si>
  <si>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</si>
  <si>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</si>
  <si>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</si>
  <si>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</si>
  <si>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</si>
  <si>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</si>
  <si>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</si>
  <si>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</si>
  <si>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</si>
  <si>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</si>
  <si>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</si>
  <si>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</si>
  <si>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</si>
  <si>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</si>
  <si>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</si>
  <si>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</si>
  <si>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</si>
  <si>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</si>
  <si>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</si>
  <si>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</si>
  <si>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</si>
  <si>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</si>
  <si>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</si>
  <si>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</si>
  <si>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</si>
  <si>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</si>
  <si>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</si>
  <si>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</si>
  <si>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</si>
  <si>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</si>
  <si>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</si>
  <si>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</si>
  <si>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</si>
  <si>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</si>
  <si>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</si>
  <si>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</si>
  <si>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</si>
  <si>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</si>
  <si>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</si>
  <si>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</si>
  <si>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</si>
  <si>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</si>
  <si>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</si>
  <si>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</si>
  <si>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</si>
  <si>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</si>
  <si>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</si>
  <si>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</si>
  <si>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</si>
  <si>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</si>
  <si>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</si>
  <si>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</si>
  <si>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</si>
  <si>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</si>
  <si>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</si>
  <si>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</si>
  <si>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</si>
  <si>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</si>
  <si>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</si>
  <si>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</si>
  <si>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</si>
  <si>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</si>
  <si>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</si>
  <si>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</si>
  <si>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</si>
  <si>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</si>
  <si>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</si>
  <si>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</si>
  <si>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</si>
  <si>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</si>
  <si>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</si>
  <si>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</si>
  <si>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</si>
  <si>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</si>
  <si>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</si>
  <si>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</si>
  <si>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</si>
  <si>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</si>
  <si>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</si>
  <si>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</si>
  <si>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</si>
  <si>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</si>
  <si>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</si>
  <si>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</si>
  <si>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</si>
  <si>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</si>
  <si>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</si>
  <si>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</si>
  <si>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</si>
  <si>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</si>
  <si>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</si>
  <si>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</si>
  <si>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</si>
  <si>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</si>
  <si>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</si>
  <si>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</si>
  <si>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</si>
  <si>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</si>
  <si>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</si>
  <si>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</si>
  <si>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</si>
  <si>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</si>
  <si>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</si>
  <si>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</si>
  <si>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</si>
  <si>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</si>
  <si>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</si>
  <si>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</si>
  <si>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</si>
  <si>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</si>
  <si>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</si>
  <si>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</si>
  <si>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</si>
  <si>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</si>
  <si>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</si>
  <si>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</si>
  <si>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</si>
  <si>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</si>
  <si>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</si>
  <si>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</si>
  <si>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</si>
  <si>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</si>
  <si>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</si>
  <si>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</si>
  <si>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</si>
  <si>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</si>
  <si>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</si>
  <si>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</si>
  <si>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</si>
  <si>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</si>
  <si>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</si>
  <si>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</si>
  <si>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</si>
  <si>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</si>
  <si>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</si>
  <si>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</si>
  <si>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</si>
  <si>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</si>
  <si>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</si>
  <si>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</si>
  <si>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</si>
  <si>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</si>
  <si>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</si>
  <si>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</si>
  <si>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</si>
  <si>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</si>
  <si>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</si>
  <si>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</si>
  <si>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</si>
  <si>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</si>
  <si>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</si>
  <si>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</si>
  <si>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</si>
  <si>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</si>
  <si>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</si>
  <si>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</si>
  <si>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</si>
  <si>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</si>
  <si>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</si>
  <si>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</si>
  <si>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</si>
  <si>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</si>
  <si>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</si>
  <si>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</si>
  <si>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</si>
  <si>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</si>
  <si>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</si>
  <si>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</si>
  <si>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</si>
  <si>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</si>
  <si>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</si>
  <si>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</si>
  <si>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</si>
  <si>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</si>
  <si>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</si>
  <si>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</si>
  <si>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</si>
  <si>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</si>
  <si>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</si>
  <si>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</si>
  <si>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</si>
  <si>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</si>
  <si>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</si>
  <si>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</si>
  <si>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</si>
  <si>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</si>
  <si>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</si>
  <si>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</si>
  <si>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</si>
  <si>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</si>
  <si>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</si>
  <si>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</si>
  <si>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</si>
  <si>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</si>
  <si>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</si>
  <si>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</si>
  <si>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</si>
  <si>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</si>
  <si>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</si>
  <si>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</si>
  <si>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</si>
  <si>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</si>
  <si>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</si>
  <si>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</si>
  <si>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</si>
  <si>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</si>
  <si>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</si>
  <si>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</si>
  <si>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</si>
  <si>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</si>
  <si>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</si>
  <si>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</si>
  <si>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</si>
  <si>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</si>
  <si>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</si>
  <si>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</si>
  <si>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</si>
  <si>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</si>
  <si>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</si>
  <si>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</si>
  <si>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</si>
  <si>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</si>
  <si>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</si>
  <si>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</si>
  <si>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</si>
  <si>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</si>
  <si>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</si>
  <si>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</si>
  <si>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</si>
  <si>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</si>
  <si>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</si>
  <si>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</si>
  <si>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</si>
  <si>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</si>
  <si>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</si>
  <si>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</si>
  <si>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</si>
  <si>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</si>
  <si>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</si>
  <si>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</si>
  <si>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</si>
  <si>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</si>
  <si>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</si>
  <si>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</si>
  <si>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</si>
  <si>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</si>
  <si>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</si>
  <si>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</si>
  <si>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</si>
  <si>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</si>
  <si>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</si>
  <si>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</si>
  <si>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</si>
  <si>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</si>
  <si>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</si>
  <si>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</si>
  <si>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</si>
  <si>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</si>
  <si>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</si>
  <si>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</si>
  <si>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</si>
  <si>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</si>
  <si>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</si>
  <si>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</si>
  <si>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</si>
  <si>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</si>
  <si>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</si>
  <si>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</si>
  <si>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</si>
  <si>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</si>
  <si>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</si>
  <si>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</si>
  <si>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</si>
  <si>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</si>
  <si>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</si>
  <si>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</si>
  <si>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</si>
  <si>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</si>
  <si>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</si>
  <si>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</si>
  <si>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</si>
  <si>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</si>
  <si>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</si>
  <si>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</si>
  <si>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</si>
  <si>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</si>
  <si>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</si>
  <si>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</si>
  <si>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</si>
  <si>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</si>
  <si>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</si>
  <si>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</si>
  <si>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</si>
  <si>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</si>
  <si>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</si>
  <si>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</si>
  <si>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</si>
  <si>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</si>
  <si>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</si>
  <si>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</si>
  <si>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</si>
  <si>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</si>
  <si>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</si>
  <si>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</si>
  <si>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</si>
  <si>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</si>
  <si>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</si>
  <si>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</si>
  <si>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</si>
  <si>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</si>
  <si>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</si>
  <si>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</si>
  <si>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</si>
  <si>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</si>
  <si>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</si>
  <si>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</si>
  <si>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</si>
  <si>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</si>
  <si>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</si>
  <si>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</si>
  <si>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</si>
  <si>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</si>
  <si>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</si>
  <si>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</si>
  <si>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</si>
  <si>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</si>
  <si>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</si>
  <si>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</si>
  <si>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</si>
  <si>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</si>
  <si>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</si>
  <si>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</si>
  <si>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</si>
  <si>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</si>
  <si>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</si>
  <si>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</si>
  <si>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</si>
  <si>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</si>
  <si>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</si>
  <si>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</si>
  <si>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</si>
  <si>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</si>
  <si>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</si>
  <si>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</si>
  <si>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</si>
  <si>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</si>
  <si>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</si>
  <si>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</si>
  <si>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</si>
  <si>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</si>
  <si>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</si>
  <si>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</si>
  <si>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</si>
  <si>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</si>
  <si>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</si>
  <si>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</si>
  <si>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</si>
  <si>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</si>
  <si>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</si>
  <si>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</si>
  <si>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</si>
  <si>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</si>
  <si>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</si>
  <si>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</si>
  <si>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</si>
  <si>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</si>
  <si>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</si>
  <si>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</si>
  <si>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</si>
  <si>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</si>
  <si>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</si>
  <si>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</si>
  <si>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</si>
  <si>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</si>
  <si>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</si>
  <si>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</si>
  <si>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</si>
  <si>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</si>
  <si>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</si>
  <si>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</si>
  <si>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</si>
  <si>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</si>
  <si>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</si>
  <si>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</si>
  <si>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</si>
  <si>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</si>
  <si>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</si>
  <si>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</si>
  <si>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</si>
  <si>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</si>
  <si>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</si>
  <si>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</si>
  <si>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</si>
  <si>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</si>
  <si>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</si>
  <si>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</si>
  <si>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</si>
  <si>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</si>
  <si>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</si>
  <si>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</si>
  <si>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</si>
  <si>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</si>
  <si>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</si>
  <si>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</si>
  <si>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</si>
  <si>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</si>
  <si>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</si>
  <si>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</si>
  <si>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</si>
  <si>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</si>
  <si>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</si>
  <si>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</si>
  <si>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</si>
  <si>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</si>
  <si>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</si>
  <si>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</si>
  <si>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</si>
  <si>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</si>
  <si>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</si>
  <si>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</si>
  <si>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</si>
  <si>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</si>
  <si>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</si>
  <si>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</si>
  <si>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</si>
  <si>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</si>
  <si>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</si>
  <si>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</si>
  <si>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</si>
  <si>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</si>
  <si>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</si>
  <si>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</si>
  <si>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</si>
  <si>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</si>
  <si>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</si>
  <si>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</si>
  <si>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</si>
  <si>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</si>
  <si>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</si>
  <si>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</si>
  <si>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</si>
  <si>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</si>
  <si>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</si>
  <si>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</si>
  <si>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</si>
  <si>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</si>
  <si>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</si>
  <si>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</si>
  <si>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</si>
  <si>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</si>
  <si>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</si>
  <si>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</si>
  <si>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</si>
  <si>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</si>
  <si>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</si>
  <si>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</si>
  <si>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</si>
  <si>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</si>
  <si>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</si>
  <si>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</si>
  <si>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</si>
  <si>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</si>
  <si>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</si>
  <si>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</si>
  <si>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</si>
  <si>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</si>
  <si>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</si>
  <si>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</si>
  <si>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</si>
  <si>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</si>
  <si>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</si>
  <si>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</si>
  <si>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</si>
  <si>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</si>
  <si>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</si>
  <si>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</si>
  <si>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</si>
  <si>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</si>
  <si>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</si>
  <si>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</si>
  <si>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</si>
  <si>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</si>
  <si>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</si>
  <si>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</si>
  <si>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</si>
  <si>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</si>
  <si>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</si>
  <si>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</si>
  <si>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</si>
  <si>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</si>
  <si>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</si>
  <si>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</si>
  <si>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</si>
  <si>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</si>
  <si>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</si>
  <si>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</si>
  <si>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</si>
  <si>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</si>
  <si>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</si>
  <si>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</si>
  <si>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</si>
  <si>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</si>
  <si>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</si>
  <si>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</si>
  <si>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</si>
  <si>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</si>
  <si>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</si>
  <si>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</si>
  <si>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</si>
  <si>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</si>
  <si>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</si>
  <si>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</si>
  <si>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</si>
  <si>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</si>
  <si>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</si>
  <si>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</si>
  <si>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</si>
  <si>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</si>
  <si>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</si>
  <si>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</si>
  <si>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</si>
  <si>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</si>
  <si>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</si>
  <si>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</si>
  <si>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</si>
  <si>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</si>
  <si>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</si>
  <si>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</si>
  <si>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</si>
  <si>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</si>
  <si>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</si>
  <si>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</si>
  <si>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</si>
  <si>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</si>
  <si>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</si>
  <si>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</si>
  <si>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</si>
  <si>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</si>
  <si>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</si>
  <si>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</si>
  <si>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</si>
  <si>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</si>
  <si>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</si>
  <si>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</si>
  <si>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</si>
  <si>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</si>
  <si>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</si>
  <si>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</si>
  <si>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</si>
  <si>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</si>
  <si>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</si>
  <si>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</si>
  <si>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</si>
  <si>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</si>
  <si>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</si>
  <si>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</si>
  <si>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</si>
  <si>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</si>
  <si>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</si>
  <si>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</si>
  <si>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</si>
  <si>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</si>
  <si>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</si>
  <si>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</si>
  <si>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</si>
  <si>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</si>
  <si>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</si>
  <si>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</si>
  <si>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</si>
  <si>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</si>
  <si>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</si>
  <si>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</si>
  <si>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</si>
  <si>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</si>
  <si>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</si>
  <si>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</si>
  <si>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</si>
  <si>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</si>
  <si>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</si>
  <si>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</si>
  <si>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</si>
  <si>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</si>
  <si>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</si>
  <si>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</si>
  <si>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</si>
  <si>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</si>
  <si>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</si>
  <si>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</si>
  <si>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</si>
  <si>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</si>
  <si>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</si>
  <si>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</si>
  <si>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</si>
  <si>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</si>
  <si>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</si>
  <si>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</si>
  <si>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</si>
  <si>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</si>
  <si>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</si>
  <si>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</si>
  <si>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</si>
  <si>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</si>
  <si>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</si>
  <si>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</si>
  <si>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</si>
  <si>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</si>
  <si>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</si>
  <si>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</si>
  <si>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</si>
  <si>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</si>
  <si>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</si>
  <si>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</si>
  <si>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</si>
  <si>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</si>
  <si>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</si>
  <si>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</si>
  <si>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</si>
  <si>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</si>
  <si>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</si>
  <si>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</si>
  <si>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</si>
  <si>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</si>
  <si>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</si>
  <si>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</si>
  <si>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</si>
  <si>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</si>
  <si>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</si>
  <si>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</si>
  <si>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</si>
  <si>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</si>
  <si>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</si>
  <si>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</si>
  <si>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</si>
  <si>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</si>
  <si>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</si>
  <si>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</si>
  <si>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</si>
  <si>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</si>
  <si>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</si>
  <si>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</si>
  <si>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</si>
  <si>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</si>
  <si>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</si>
  <si>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</si>
  <si>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</si>
  <si>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</si>
  <si>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</si>
  <si>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</si>
  <si>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</si>
  <si>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</si>
  <si>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</si>
  <si>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</si>
  <si>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</si>
  <si>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</si>
  <si>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</si>
  <si>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</si>
  <si>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</si>
  <si>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</si>
  <si>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</si>
  <si>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</si>
  <si>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</si>
  <si>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</si>
  <si>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</si>
  <si>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</si>
  <si>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</si>
  <si>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</si>
  <si>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</si>
  <si>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</si>
  <si>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</si>
  <si>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</si>
  <si>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</si>
  <si>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</si>
  <si>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</si>
  <si>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</si>
  <si>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</si>
  <si>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</si>
  <si>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</si>
  <si>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</si>
  <si>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</si>
  <si>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</si>
  <si>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</si>
  <si>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</si>
  <si>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</si>
  <si>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</si>
  <si>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</si>
  <si>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</si>
  <si>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</si>
  <si>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</si>
  <si>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</si>
  <si>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</si>
  <si>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</si>
  <si>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</si>
  <si>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</si>
  <si>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</si>
  <si>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</si>
  <si>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</si>
  <si>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</si>
  <si>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</si>
  <si>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</si>
  <si>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</si>
  <si>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</si>
  <si>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</si>
  <si>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</si>
  <si>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</si>
  <si>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</si>
  <si>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</si>
  <si>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</si>
  <si>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</si>
  <si>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</si>
  <si>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</si>
  <si>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</si>
  <si>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</si>
  <si>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</si>
  <si>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</si>
  <si>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</si>
  <si>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</si>
  <si>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</si>
  <si>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</si>
  <si>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</si>
  <si>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</si>
  <si>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</si>
  <si>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</si>
  <si>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</si>
  <si>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</si>
  <si>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</si>
  <si>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</si>
  <si>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</si>
  <si>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</si>
  <si>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</si>
  <si>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</si>
  <si>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</si>
  <si>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</si>
  <si>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</si>
  <si>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</si>
  <si>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</si>
  <si>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</si>
  <si>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</si>
  <si>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</si>
  <si>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</si>
  <si>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</si>
  <si>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</si>
  <si>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</si>
  <si>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</si>
  <si>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</si>
  <si>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</si>
  <si>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</si>
  <si>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</si>
  <si>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</si>
  <si>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</si>
  <si>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</si>
  <si>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</si>
  <si>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</si>
  <si>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</si>
  <si>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</si>
  <si>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</si>
  <si>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</si>
  <si>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</si>
  <si>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</si>
  <si>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</si>
  <si>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</si>
  <si>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</si>
  <si>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</si>
  <si>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</si>
  <si>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</si>
  <si>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</si>
  <si>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</si>
  <si>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</si>
  <si>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</si>
  <si>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</si>
  <si>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</si>
  <si>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</si>
  <si>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</si>
  <si>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</si>
  <si>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</si>
  <si>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</si>
  <si>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</si>
  <si>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</si>
  <si>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</si>
  <si>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</si>
  <si>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</si>
  <si>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</si>
  <si>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</si>
  <si>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</si>
  <si>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</si>
  <si>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</si>
  <si>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</si>
  <si>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</si>
  <si>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</si>
  <si>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</si>
  <si>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</si>
  <si>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</si>
  <si>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</si>
  <si>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</si>
  <si>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</si>
  <si>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</si>
  <si>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</si>
  <si>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</si>
  <si>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</si>
  <si>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</si>
  <si>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</si>
  <si>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</si>
  <si>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</si>
  <si>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</si>
  <si>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</si>
  <si>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</si>
  <si>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</si>
  <si>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</si>
  <si>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</si>
  <si>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</si>
  <si>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</si>
  <si>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</si>
  <si>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</si>
  <si>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</si>
  <si>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</si>
  <si>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</si>
  <si>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</si>
  <si>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</si>
  <si>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</si>
  <si>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</si>
  <si>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</si>
  <si>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</si>
  <si>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</si>
  <si>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</si>
  <si>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</si>
  <si>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</si>
  <si>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</si>
  <si>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</si>
  <si>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</si>
  <si>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</si>
  <si>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</si>
  <si>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</si>
  <si>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</si>
  <si>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</si>
  <si>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</si>
  <si>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</si>
  <si>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</si>
  <si>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</si>
  <si>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</si>
  <si>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</si>
  <si>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</si>
  <si>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</si>
  <si>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</si>
  <si>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</si>
  <si>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</si>
  <si>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</si>
  <si>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</si>
  <si>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</si>
  <si>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</si>
  <si>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</si>
  <si>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</si>
  <si>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</si>
  <si>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</si>
  <si>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</si>
  <si>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</si>
  <si>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</si>
  <si>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</si>
  <si>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</si>
  <si>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</si>
  <si>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</si>
  <si>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</si>
  <si>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</si>
  <si>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</si>
  <si>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</si>
  <si>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</si>
  <si>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</si>
  <si>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</si>
  <si>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</si>
  <si>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</si>
  <si>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</si>
  <si>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</si>
  <si>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</si>
  <si>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</si>
  <si>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</si>
  <si>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</si>
  <si>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</si>
  <si>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</si>
  <si>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</si>
  <si>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</si>
  <si>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</si>
  <si>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</si>
  <si>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</si>
  <si>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</si>
  <si>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</si>
  <si>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</si>
  <si>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</si>
  <si>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</si>
  <si>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</si>
  <si>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</si>
  <si>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</si>
  <si>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</si>
  <si>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</si>
  <si>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</si>
  <si>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</si>
  <si>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</si>
  <si>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</si>
  <si>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</si>
  <si>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</si>
  <si>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</si>
  <si>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</si>
  <si>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</si>
  <si>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</si>
  <si>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</si>
  <si>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</si>
  <si>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</si>
  <si>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</si>
  <si>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</si>
  <si>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</si>
  <si>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</si>
  <si>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</si>
  <si>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</si>
  <si>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</si>
  <si>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</si>
  <si>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</si>
  <si>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</si>
  <si>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</si>
  <si>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</si>
  <si>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</si>
  <si>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</si>
  <si>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</si>
  <si>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</si>
  <si>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</si>
  <si>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</si>
  <si>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</si>
  <si>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</si>
  <si>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</si>
  <si>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</si>
  <si>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</si>
  <si>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</si>
  <si>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</si>
  <si>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</si>
  <si>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</si>
  <si>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</si>
  <si>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</si>
  <si>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</si>
  <si>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</si>
  <si>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</si>
  <si>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</si>
  <si>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</si>
  <si>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</si>
  <si>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</si>
  <si>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</si>
  <si>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</si>
  <si>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</si>
  <si>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</si>
  <si>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</si>
  <si>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</si>
  <si>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</si>
  <si>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</si>
  <si>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</si>
  <si>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</si>
  <si>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</si>
  <si>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</si>
  <si>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</si>
  <si>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</si>
  <si>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</si>
  <si>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</si>
  <si>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</si>
  <si>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</si>
  <si>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</si>
  <si>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</si>
  <si>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</si>
  <si>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</si>
  <si>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</si>
  <si>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</si>
  <si>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</si>
  <si>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</si>
  <si>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</si>
  <si>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</si>
  <si>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</si>
  <si>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</si>
  <si>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</si>
  <si>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</si>
  <si>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</si>
  <si>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</si>
  <si>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</si>
  <si>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</si>
  <si>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</si>
  <si>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</si>
  <si>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</si>
  <si>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</si>
  <si>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</si>
  <si>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</si>
  <si>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</si>
  <si>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</si>
  <si>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</si>
  <si>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</si>
  <si>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</si>
  <si>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</si>
  <si>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</si>
  <si>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</si>
  <si>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</si>
  <si>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</si>
  <si>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</si>
  <si>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</si>
  <si>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</si>
  <si>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</si>
  <si>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</si>
  <si>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</si>
  <si>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</si>
  <si>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</si>
  <si>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</si>
  <si>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</si>
  <si>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</si>
  <si>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</si>
  <si>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</si>
  <si>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</si>
  <si>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</si>
  <si>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</si>
  <si>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</si>
  <si>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</si>
  <si>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</si>
  <si>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</si>
  <si>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</si>
  <si>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</si>
  <si>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</si>
  <si>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</si>
  <si>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</si>
  <si>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</si>
  <si>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</si>
  <si>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</si>
  <si>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</si>
  <si>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</si>
  <si>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</si>
  <si>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</si>
  <si>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</si>
  <si>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</si>
  <si>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</si>
  <si>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</si>
  <si>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</si>
  <si>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</si>
  <si>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</si>
  <si>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</si>
  <si>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</si>
  <si>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</si>
  <si>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</si>
  <si>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</si>
  <si>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</si>
  <si>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</si>
  <si>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</si>
  <si>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</si>
  <si>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</si>
  <si>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</si>
  <si>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</si>
  <si>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</si>
  <si>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</si>
  <si>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</si>
  <si>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</si>
  <si>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</si>
  <si>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</si>
  <si>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</si>
  <si>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</si>
  <si>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</si>
  <si>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</si>
  <si>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</si>
  <si>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</si>
  <si>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</si>
  <si>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</si>
  <si>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</si>
  <si>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</si>
  <si>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</si>
  <si>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</si>
  <si>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</si>
  <si>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</si>
  <si>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</si>
  <si>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</si>
  <si>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</si>
  <si>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</si>
  <si>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</si>
  <si>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</si>
  <si>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</si>
  <si>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</si>
  <si>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</si>
  <si>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</si>
  <si>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</si>
  <si>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</si>
  <si>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</si>
  <si>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</si>
  <si>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</si>
  <si>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</si>
  <si>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</si>
  <si>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</si>
  <si>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</si>
  <si>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</si>
  <si>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</si>
  <si>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</si>
  <si>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</si>
  <si>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</si>
  <si>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</si>
  <si>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</si>
  <si>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</si>
  <si>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</si>
  <si>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</si>
  <si>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</si>
  <si>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</si>
  <si>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</si>
  <si>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</si>
  <si>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</si>
  <si>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</si>
  <si>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</si>
  <si>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</si>
  <si>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</si>
  <si>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</si>
  <si>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</si>
  <si>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</si>
  <si>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</si>
  <si>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</si>
  <si>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</si>
  <si>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</si>
  <si>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</si>
  <si>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</si>
  <si>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</si>
  <si>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</si>
  <si>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</si>
  <si>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</si>
  <si>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</si>
  <si>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</si>
  <si>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</si>
  <si>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</si>
  <si>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</si>
  <si>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</si>
  <si>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</si>
  <si>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</si>
  <si>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</si>
  <si>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</si>
  <si>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</si>
  <si>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</si>
  <si>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</si>
  <si>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</si>
  <si>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</si>
  <si>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</si>
  <si>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</si>
  <si>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</si>
  <si>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</si>
  <si>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</si>
  <si>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</si>
  <si>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</si>
  <si>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</si>
  <si>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</si>
  <si>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</si>
  <si>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</si>
  <si>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</si>
  <si>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</si>
  <si>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</si>
  <si>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</si>
  <si>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</si>
  <si>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</si>
  <si>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</si>
  <si>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</si>
  <si>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</si>
  <si>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</si>
  <si>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</si>
  <si>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</si>
  <si>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</si>
  <si>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</si>
  <si>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</si>
  <si>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</si>
  <si>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</si>
  <si>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</si>
  <si>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</si>
  <si>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</si>
  <si>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</si>
  <si>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</si>
  <si>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</si>
  <si>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</si>
  <si>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</si>
  <si>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</si>
  <si>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</si>
  <si>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</si>
  <si>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</si>
  <si>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</si>
  <si>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</si>
  <si>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</si>
  <si>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</si>
  <si>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</si>
  <si>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</si>
  <si>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</si>
  <si>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</si>
  <si>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</si>
  <si>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</si>
  <si>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</si>
  <si>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</si>
  <si>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</si>
  <si>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</si>
  <si>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</si>
  <si>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</si>
  <si>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</si>
  <si>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</si>
  <si>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</si>
  <si>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</si>
  <si>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</si>
  <si>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</si>
  <si>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</si>
  <si>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</si>
  <si>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</si>
  <si>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</si>
  <si>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</si>
  <si>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</si>
  <si>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</si>
  <si>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</si>
  <si>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</si>
  <si>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</si>
  <si>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</si>
  <si>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</si>
  <si>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</si>
  <si>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</si>
  <si>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</si>
  <si>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</si>
  <si>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</si>
  <si>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</si>
  <si>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</si>
  <si>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</si>
  <si>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</si>
  <si>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</si>
  <si>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</si>
  <si>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</si>
  <si>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</si>
  <si>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</si>
  <si>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</si>
  <si>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</si>
  <si>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</si>
  <si>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</si>
  <si>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</si>
  <si>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</si>
  <si>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</si>
  <si>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</si>
  <si>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</si>
  <si>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</si>
  <si>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</si>
  <si>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</si>
  <si>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</si>
  <si>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</si>
  <si>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</si>
  <si>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</si>
  <si>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</si>
  <si>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</si>
  <si>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</si>
  <si>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</si>
  <si>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</si>
  <si>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</si>
  <si>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</si>
  <si>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</si>
  <si>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</si>
  <si>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</si>
  <si>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</si>
  <si>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</si>
  <si>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</si>
  <si>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</si>
  <si>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</si>
  <si>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</si>
  <si>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</si>
  <si>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</si>
  <si>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</si>
  <si>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</si>
  <si>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</si>
  <si>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</si>
  <si>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</si>
  <si>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</si>
  <si>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</si>
  <si>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</si>
  <si>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</si>
  <si>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</si>
  <si>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</si>
  <si>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</si>
  <si>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</si>
  <si>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</si>
  <si>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</si>
  <si>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</si>
  <si>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</si>
  <si>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</si>
  <si>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</si>
  <si>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</si>
  <si>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</si>
  <si>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</si>
  <si>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</si>
  <si>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</si>
  <si>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</si>
  <si>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</si>
  <si>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</si>
  <si>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</si>
  <si>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</si>
  <si>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</si>
  <si>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</si>
  <si>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</si>
  <si>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</si>
  <si>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</si>
  <si>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</si>
  <si>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</si>
  <si>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</si>
  <si>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</si>
  <si>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</si>
  <si>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</si>
  <si>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</si>
  <si>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</si>
  <si>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</si>
  <si>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</si>
  <si>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</si>
  <si>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</si>
  <si>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</si>
  <si>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</si>
  <si>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</si>
  <si>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</si>
  <si>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</si>
  <si>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</si>
  <si>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</si>
  <si>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</si>
  <si>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</si>
  <si>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</si>
  <si>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</si>
  <si>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</si>
  <si>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</si>
  <si>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</si>
  <si>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</si>
  <si>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</si>
  <si>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</si>
  <si>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</si>
  <si>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</si>
  <si>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</si>
  <si>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</si>
  <si>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</si>
  <si>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</si>
  <si>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</si>
  <si>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</si>
  <si>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</si>
  <si>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</si>
  <si>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</si>
  <si>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</si>
  <si>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</si>
  <si>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</si>
  <si>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</si>
  <si>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</si>
  <si>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</si>
  <si>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</si>
  <si>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</si>
  <si>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</si>
  <si>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</si>
  <si>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</si>
  <si>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</si>
  <si>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</si>
  <si>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</si>
  <si>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</si>
  <si>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</si>
  <si>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</si>
  <si>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</si>
  <si>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</si>
  <si>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</si>
  <si>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</si>
  <si>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</si>
  <si>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</si>
  <si>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</si>
  <si>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</si>
  <si>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</si>
  <si>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</si>
  <si>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</si>
  <si>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</si>
  <si>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</si>
  <si>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</si>
  <si>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</si>
  <si>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</si>
  <si>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</si>
  <si>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</si>
  <si>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</si>
  <si>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</si>
  <si>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</si>
  <si>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</si>
  <si>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</si>
  <si>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</si>
  <si>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</si>
  <si>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</si>
  <si>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</si>
  <si>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</si>
  <si>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</si>
  <si>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</si>
  <si>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</si>
  <si>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</si>
  <si>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</si>
  <si>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</si>
  <si>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</si>
  <si>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</si>
  <si>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</si>
  <si>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</si>
  <si>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</si>
  <si>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</si>
  <si>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</si>
  <si>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</si>
  <si>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</si>
  <si>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</si>
  <si>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</si>
  <si>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</si>
  <si>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</si>
  <si>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</si>
  <si>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</si>
  <si>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</si>
  <si>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</si>
  <si>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</si>
  <si>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</si>
  <si>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</si>
  <si>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</si>
  <si>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</si>
  <si>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</si>
  <si>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</si>
  <si>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</si>
  <si>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</si>
  <si>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</si>
  <si>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</si>
  <si>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</si>
  <si>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</si>
  <si>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</si>
  <si>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</si>
  <si>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</si>
  <si>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</si>
  <si>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</si>
  <si>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</si>
  <si>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</si>
  <si>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</si>
  <si>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</si>
  <si>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</si>
  <si>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</si>
  <si>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</si>
  <si>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</si>
  <si>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</si>
  <si>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</si>
  <si>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</si>
  <si>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</si>
  <si>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</si>
  <si>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</si>
  <si>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</si>
  <si>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</si>
  <si>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</si>
  <si>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</si>
  <si>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</si>
  <si>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</si>
  <si>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</si>
  <si>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</si>
  <si>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</si>
  <si>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</si>
  <si>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</si>
  <si>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</si>
  <si>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</si>
  <si>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</si>
  <si>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</si>
  <si>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</si>
  <si>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</si>
  <si>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</si>
  <si>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</si>
  <si>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</si>
  <si>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</si>
  <si>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</si>
  <si>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</si>
  <si>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</si>
  <si>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</si>
  <si>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</si>
  <si>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</si>
  <si>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</si>
  <si>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</si>
  <si>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</si>
  <si>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</si>
  <si>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</si>
  <si>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</si>
  <si>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</si>
  <si>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</si>
  <si>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</si>
  <si>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</si>
  <si>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</si>
  <si>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</si>
  <si>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</si>
  <si>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</si>
  <si>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</si>
  <si>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</si>
  <si>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</si>
  <si>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</si>
  <si>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</si>
  <si>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</si>
  <si>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</si>
  <si>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</si>
  <si>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</si>
  <si>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</si>
  <si>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</si>
  <si>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</si>
  <si>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</si>
  <si>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</si>
  <si>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</si>
  <si>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</si>
  <si>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</si>
  <si>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</si>
  <si>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</si>
  <si>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</si>
  <si>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</si>
  <si>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</si>
  <si>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</si>
  <si>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</si>
  <si>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</si>
  <si>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</si>
  <si>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</si>
  <si>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</si>
  <si>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</si>
  <si>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</si>
  <si>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</si>
  <si>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</si>
  <si>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</si>
  <si>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</si>
  <si>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</si>
  <si>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</si>
  <si>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</si>
  <si>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</si>
  <si>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</si>
  <si>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</si>
  <si>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</si>
  <si>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</si>
  <si>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</si>
  <si>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</si>
  <si>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</si>
  <si>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</si>
  <si>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</si>
  <si>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</si>
  <si>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</si>
  <si>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</si>
  <si>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</si>
  <si>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</si>
  <si>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</si>
  <si>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</si>
  <si>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</si>
  <si>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</si>
  <si>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</si>
  <si>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</si>
  <si>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</si>
  <si>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</si>
  <si>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</si>
  <si>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</si>
  <si>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</si>
  <si>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</si>
  <si>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</si>
  <si>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</si>
  <si>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</si>
  <si>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</si>
  <si>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</si>
  <si>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</si>
  <si>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</si>
  <si>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</si>
  <si>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</si>
  <si>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</si>
  <si>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</si>
  <si>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</si>
  <si>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</si>
  <si>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</si>
  <si>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</si>
  <si>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</si>
  <si>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</si>
  <si>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</si>
  <si>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</si>
  <si>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</si>
  <si>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</si>
  <si>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</si>
  <si>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</si>
  <si>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</si>
  <si>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</si>
  <si>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</si>
  <si>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</si>
  <si>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</si>
  <si>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</si>
  <si>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</si>
  <si>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</si>
  <si>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</si>
  <si>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</si>
  <si>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</si>
  <si>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</si>
  <si>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</si>
  <si>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</si>
  <si>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</si>
  <si>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</si>
  <si>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</si>
  <si>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</si>
  <si>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</si>
  <si>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</si>
  <si>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</si>
  <si>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</si>
  <si>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</si>
  <si>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</si>
  <si>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</si>
  <si>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</si>
  <si>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</si>
  <si>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</si>
  <si>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</si>
  <si>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</si>
  <si>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</si>
  <si>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</si>
  <si>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</si>
  <si>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</si>
  <si>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</si>
  <si>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</si>
  <si>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</si>
  <si>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</si>
  <si>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</si>
  <si>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</si>
  <si>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</si>
  <si>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</si>
  <si>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</si>
  <si>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</si>
  <si>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</si>
  <si>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</si>
  <si>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</si>
  <si>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</si>
  <si>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</si>
  <si>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</si>
  <si>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</si>
  <si>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</si>
  <si>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</si>
  <si>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</si>
  <si>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</si>
  <si>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</si>
  <si>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</si>
  <si>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</si>
  <si>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</si>
  <si>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</si>
  <si>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</si>
  <si>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</si>
  <si>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</si>
  <si>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</si>
  <si>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</si>
  <si>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</si>
  <si>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</si>
  <si>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</si>
  <si>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</si>
  <si>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</si>
  <si>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</si>
  <si>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</si>
  <si>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</si>
  <si>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</si>
  <si>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</si>
  <si>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</si>
  <si>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</si>
  <si>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</si>
  <si>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</si>
  <si>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</si>
  <si>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</si>
  <si>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</si>
  <si>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</si>
  <si>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</si>
  <si>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</si>
  <si>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</si>
  <si>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</si>
  <si>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</si>
  <si>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</si>
  <si>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</si>
  <si>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</si>
  <si>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</si>
  <si>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</si>
  <si>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</si>
  <si>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</si>
  <si>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</si>
  <si>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</si>
  <si>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</si>
  <si>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</si>
  <si>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</si>
  <si>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</si>
  <si>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</si>
  <si>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</si>
  <si>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</si>
  <si>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</si>
  <si>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</si>
  <si>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</si>
  <si>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</si>
  <si>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</si>
  <si>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</si>
  <si>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</si>
  <si>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</si>
  <si>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</si>
  <si>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</si>
  <si>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</si>
  <si>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</si>
  <si>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</si>
  <si>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</si>
  <si>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</si>
  <si>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</si>
  <si>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</si>
  <si>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</si>
  <si>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</si>
  <si>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</si>
  <si>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</si>
  <si>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</si>
  <si>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</si>
  <si>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</si>
  <si>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</si>
  <si>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</si>
  <si>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</si>
  <si>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</si>
  <si>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</si>
  <si>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</si>
  <si>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</si>
  <si>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</si>
  <si>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</si>
  <si>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</si>
  <si>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</si>
  <si>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</si>
  <si>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</si>
  <si>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</si>
  <si>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</si>
  <si>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</si>
  <si>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</si>
  <si>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</si>
  <si>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</si>
  <si>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</si>
  <si>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</si>
  <si>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</si>
  <si>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</si>
  <si>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</si>
  <si>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</si>
  <si>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</si>
  <si>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</si>
  <si>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</si>
  <si>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</si>
  <si>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</si>
  <si>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</si>
  <si>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</si>
  <si>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</si>
  <si>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</si>
  <si>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</si>
  <si>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</si>
  <si>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</si>
  <si>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</si>
  <si>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</si>
  <si>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</si>
  <si>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</si>
  <si>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</si>
  <si>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</si>
  <si>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</si>
  <si>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</si>
  <si>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</si>
  <si>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</si>
  <si>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</si>
  <si>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</si>
  <si>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</si>
  <si>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</si>
  <si>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</si>
  <si>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</si>
  <si>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</si>
  <si>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</si>
  <si>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</si>
  <si>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</si>
  <si>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</si>
  <si>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</si>
  <si>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</si>
  <si>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</si>
  <si>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</si>
  <si>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</si>
  <si>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</si>
  <si>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</si>
  <si>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</si>
  <si>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</si>
  <si>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</si>
  <si>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</si>
  <si>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</si>
  <si>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</si>
  <si>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</si>
  <si>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</si>
  <si>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</si>
  <si>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</si>
  <si>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</si>
  <si>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</si>
  <si>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</si>
  <si>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</si>
  <si>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</si>
  <si>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</si>
  <si>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</si>
  <si>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</si>
  <si>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</si>
  <si>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</si>
  <si>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</si>
  <si>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</si>
  <si>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</si>
  <si>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</si>
  <si>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</si>
  <si>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</si>
  <si>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</si>
  <si>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</si>
  <si>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</si>
  <si>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</si>
  <si>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</si>
  <si>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</si>
  <si>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</si>
  <si>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</si>
  <si>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</si>
  <si>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</si>
  <si>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</si>
  <si>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</si>
  <si>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</si>
  <si>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</si>
  <si>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</si>
  <si>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</si>
  <si>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</si>
  <si>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</si>
  <si>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</si>
  <si>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</si>
  <si>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</si>
  <si>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</si>
  <si>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</si>
  <si>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</si>
  <si>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</si>
  <si>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</si>
  <si>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</si>
  <si>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</si>
  <si>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</si>
  <si>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</si>
  <si>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</si>
  <si>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</si>
  <si>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</si>
  <si>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</si>
  <si>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</si>
  <si>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</si>
  <si>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</si>
  <si>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</si>
  <si>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</si>
  <si>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</si>
  <si>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</si>
  <si>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</si>
  <si>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</si>
  <si>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</si>
  <si>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</si>
  <si>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</si>
  <si>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</si>
  <si>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</si>
  <si>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</si>
  <si>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</si>
  <si>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</si>
  <si>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</si>
  <si>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</si>
  <si>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</si>
  <si>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</si>
  <si>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</si>
  <si>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</si>
  <si>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</si>
  <si>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</si>
  <si>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</si>
  <si>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</si>
  <si>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</si>
  <si>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</si>
  <si>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</si>
  <si>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</si>
  <si>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</si>
  <si>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</si>
  <si>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</si>
  <si>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</si>
  <si>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</si>
  <si>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</si>
  <si>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</si>
  <si>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</si>
  <si>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</si>
  <si>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</si>
  <si>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</si>
  <si>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</si>
  <si>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</si>
  <si>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</si>
  <si>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</si>
  <si>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</si>
  <si>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</si>
  <si>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</si>
  <si>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</si>
  <si>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</si>
  <si>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</si>
  <si>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</si>
  <si>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</si>
  <si>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</si>
  <si>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</si>
  <si>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</si>
  <si>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</si>
  <si>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</si>
  <si>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</si>
  <si>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</si>
  <si>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</si>
  <si>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</si>
  <si>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</si>
  <si>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</si>
  <si>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</si>
  <si>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</si>
  <si>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</si>
  <si>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</si>
  <si>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</si>
  <si>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</si>
  <si>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</si>
  <si>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</si>
  <si>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</si>
  <si>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</si>
  <si>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</si>
  <si>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</si>
  <si>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</si>
  <si>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</si>
  <si>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</si>
  <si>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</si>
  <si>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</si>
  <si>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</si>
  <si>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</si>
  <si>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</si>
  <si>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</si>
  <si>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</si>
  <si>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</si>
  <si>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</si>
  <si>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</si>
  <si>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</si>
  <si>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</si>
  <si>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</si>
  <si>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</si>
  <si>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</si>
  <si>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</si>
  <si>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</si>
  <si>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</si>
  <si>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</si>
  <si>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</si>
  <si>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</si>
  <si>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</si>
  <si>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</si>
  <si>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</si>
  <si>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</si>
  <si>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</si>
  <si>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</si>
  <si>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</si>
  <si>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</si>
  <si>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</si>
  <si>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</si>
  <si>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</si>
  <si>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</si>
  <si>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</si>
  <si>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</si>
  <si>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</si>
  <si>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</si>
  <si>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</si>
  <si>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</si>
  <si>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</si>
  <si>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</si>
  <si>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</si>
  <si>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</si>
  <si>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</si>
  <si>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</si>
  <si>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</si>
  <si>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</si>
  <si>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</si>
  <si>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</si>
  <si>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</si>
  <si>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</si>
  <si>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</si>
  <si>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</si>
  <si>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</si>
  <si>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</si>
  <si>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</si>
  <si>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</si>
  <si>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</si>
  <si>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</si>
  <si>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</si>
  <si>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</si>
  <si>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</si>
  <si>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</si>
  <si>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</si>
  <si>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</si>
  <si>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</si>
  <si>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</si>
  <si>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</si>
  <si>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</si>
  <si>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</si>
  <si>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</si>
  <si>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</si>
  <si>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</si>
  <si>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</si>
  <si>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</si>
  <si>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</si>
  <si>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</si>
  <si>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</si>
  <si>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</si>
  <si>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</si>
  <si>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</si>
  <si>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</si>
  <si>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</si>
  <si>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</si>
  <si>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</si>
  <si>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</si>
  <si>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</si>
  <si>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</si>
  <si>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</si>
  <si>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</si>
  <si>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</si>
  <si>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</si>
  <si>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</si>
  <si>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</si>
  <si>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</si>
  <si>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</si>
  <si>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</si>
  <si>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</si>
  <si>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</si>
  <si>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</si>
  <si>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</si>
  <si>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</si>
  <si>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</si>
  <si>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</si>
  <si>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</si>
  <si>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</si>
  <si>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</si>
  <si>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</si>
  <si>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</si>
  <si>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</si>
  <si>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</si>
  <si>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</si>
  <si>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</si>
  <si>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</si>
  <si>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</si>
  <si>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</si>
  <si>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</si>
  <si>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</si>
  <si>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</si>
  <si>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</si>
  <si>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</si>
  <si>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</si>
  <si>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</si>
  <si>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</si>
  <si>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</si>
  <si>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</si>
  <si>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</si>
  <si>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</si>
  <si>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</si>
  <si>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</si>
  <si>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</si>
  <si>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</si>
  <si>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</si>
  <si>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</si>
  <si>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</si>
  <si>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</si>
  <si>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</si>
  <si>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</si>
  <si>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</si>
  <si>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</si>
  <si>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</si>
  <si>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</si>
  <si>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</si>
  <si>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</si>
  <si>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</si>
  <si>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</si>
  <si>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</si>
  <si>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</si>
  <si>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</si>
  <si>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</si>
  <si>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</si>
  <si>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</si>
  <si>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</si>
  <si>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</si>
  <si>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</si>
  <si>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</si>
  <si>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</si>
  <si>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</si>
  <si>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</si>
  <si>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</si>
  <si>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</si>
  <si>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</si>
  <si>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</si>
  <si>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</si>
  <si>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</si>
  <si>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</si>
  <si>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</si>
  <si>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</si>
  <si>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</si>
  <si>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</si>
  <si>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</si>
  <si>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</si>
  <si>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</si>
  <si>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</si>
  <si>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</si>
  <si>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</si>
  <si>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</si>
  <si>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</si>
  <si>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</si>
  <si>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</si>
  <si>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</si>
  <si>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</si>
  <si>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</si>
  <si>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</si>
  <si>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</si>
  <si>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</si>
  <si>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</si>
  <si>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</si>
  <si>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</si>
  <si>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</si>
  <si>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</si>
  <si>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</si>
  <si>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</si>
  <si>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</si>
  <si>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</si>
  <si>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</si>
  <si>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</si>
  <si>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</si>
  <si>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</si>
  <si>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</si>
  <si>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</si>
  <si>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</si>
  <si>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</si>
  <si>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</si>
  <si>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</si>
  <si>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</si>
  <si>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</si>
  <si>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</si>
  <si>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</si>
  <si>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</si>
  <si>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</si>
  <si>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</si>
  <si>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</si>
  <si>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</si>
  <si>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</si>
  <si>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</si>
  <si>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</si>
  <si>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</si>
  <si>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</si>
  <si>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</si>
  <si>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</si>
  <si>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</si>
  <si>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</si>
  <si>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</si>
  <si>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</si>
  <si>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</si>
  <si>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</si>
  <si>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</si>
  <si>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</si>
  <si>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</si>
  <si>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</si>
  <si>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</si>
  <si>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</si>
  <si>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</si>
  <si>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</si>
  <si>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</si>
  <si>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</si>
  <si>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</si>
  <si>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</si>
  <si>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</si>
  <si>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</si>
  <si>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</si>
  <si>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</si>
  <si>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</si>
  <si>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</si>
  <si>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</si>
  <si>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</si>
  <si>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</si>
  <si>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</si>
  <si>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</si>
  <si>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</si>
  <si>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</si>
  <si>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</si>
  <si>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</si>
  <si>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</si>
  <si>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</si>
  <si>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</si>
  <si>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</si>
  <si>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</si>
  <si>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</si>
  <si>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</si>
  <si>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</si>
  <si>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</si>
  <si>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</si>
  <si>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</si>
  <si>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</si>
  <si>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</si>
  <si>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</si>
  <si>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</si>
  <si>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</si>
  <si>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</si>
  <si>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</si>
  <si>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</si>
  <si>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</si>
  <si>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</si>
  <si>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</si>
  <si>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</si>
  <si>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</si>
  <si>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</si>
  <si>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</si>
  <si>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</si>
  <si>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</si>
  <si>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</si>
  <si>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</si>
  <si>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</si>
  <si>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</si>
  <si>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</si>
  <si>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</si>
  <si>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</si>
  <si>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</si>
  <si>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</si>
  <si>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</si>
  <si>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</si>
  <si>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</si>
  <si>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</si>
  <si>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</si>
  <si>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</si>
  <si>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</si>
  <si>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</si>
  <si>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</si>
  <si>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</si>
  <si>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</si>
  <si>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</si>
  <si>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</si>
  <si>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</si>
  <si>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</si>
  <si>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</si>
  <si>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</si>
  <si>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</si>
  <si>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</si>
  <si>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</si>
  <si>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</si>
  <si>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</si>
  <si>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</si>
  <si>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</si>
  <si>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</si>
  <si>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</si>
  <si>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</si>
  <si>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</si>
  <si>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</si>
  <si>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</si>
  <si>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</si>
  <si>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</si>
  <si>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</si>
  <si>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</si>
  <si>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</si>
  <si>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</si>
  <si>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</si>
  <si>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</si>
  <si>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</si>
  <si>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</si>
  <si>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</si>
  <si>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</si>
  <si>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</si>
  <si>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</si>
  <si>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</si>
  <si>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</si>
  <si>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</si>
  <si>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</si>
  <si>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</si>
  <si>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</si>
  <si>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</si>
  <si>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</si>
  <si>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</si>
  <si>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</si>
  <si>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</si>
  <si>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</si>
  <si>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</si>
  <si>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</si>
  <si>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</si>
  <si>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</si>
  <si>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</si>
  <si>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</si>
  <si>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</si>
  <si>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</si>
  <si>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</si>
  <si>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</si>
  <si>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</si>
  <si>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</si>
  <si>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</si>
  <si>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</si>
  <si>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</si>
  <si>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</si>
  <si>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</si>
  <si>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</si>
  <si>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</si>
  <si>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</si>
  <si>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</si>
  <si>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</si>
  <si>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</si>
  <si>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</si>
  <si>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</si>
  <si>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</si>
  <si>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</si>
  <si>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</si>
  <si>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</si>
  <si>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</si>
  <si>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</si>
  <si>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</si>
  <si>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</si>
  <si>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</si>
  <si>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</si>
  <si>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</si>
  <si>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</si>
  <si>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</si>
  <si>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</si>
  <si>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</si>
  <si>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</si>
  <si>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</si>
  <si>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</si>
  <si>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</si>
  <si>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</si>
  <si>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</si>
  <si>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</si>
  <si>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</si>
  <si>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</si>
  <si>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</si>
  <si>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</si>
  <si>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</si>
  <si>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</si>
  <si>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</si>
  <si>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</si>
  <si>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</si>
  <si>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</si>
  <si>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</si>
  <si>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</si>
  <si>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</si>
  <si>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</si>
  <si>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</si>
  <si>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</si>
  <si>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</si>
  <si>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</si>
  <si>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</si>
  <si>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</si>
  <si>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</si>
  <si>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</si>
  <si>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</si>
  <si>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</si>
  <si>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</si>
  <si>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</si>
  <si>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</si>
  <si>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</si>
  <si>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</si>
  <si>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</si>
  <si>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</si>
  <si>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</si>
  <si>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</si>
  <si>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</si>
  <si>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</si>
  <si>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</si>
  <si>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</si>
  <si>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</si>
  <si>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</si>
  <si>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</si>
  <si>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</si>
  <si>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</si>
  <si>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</si>
  <si>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</si>
  <si>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</si>
  <si>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</si>
  <si>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</si>
  <si>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</si>
  <si>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</si>
  <si>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</si>
  <si>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</si>
  <si>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</si>
  <si>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</si>
  <si>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</si>
  <si>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</si>
  <si>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</si>
  <si>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</si>
  <si>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</si>
  <si>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</si>
  <si>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</si>
  <si>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</si>
  <si>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</si>
  <si>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</si>
  <si>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</si>
  <si>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</si>
  <si>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</si>
  <si>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</si>
  <si>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</si>
  <si>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</si>
  <si>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</si>
  <si>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</si>
  <si>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</si>
  <si>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</si>
  <si>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</si>
  <si>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</si>
  <si>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</si>
  <si>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</si>
  <si>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</si>
  <si>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</si>
  <si>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</si>
  <si>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</si>
  <si>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</si>
  <si>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</si>
  <si>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</si>
  <si>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</si>
  <si>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</si>
  <si>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</si>
  <si>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</si>
  <si>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</si>
  <si>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</si>
  <si>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</si>
  <si>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</si>
  <si>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</si>
  <si>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</si>
  <si>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</si>
  <si>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</si>
  <si>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</si>
  <si>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</si>
  <si>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</si>
  <si>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</si>
  <si>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</si>
  <si>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</si>
  <si>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</si>
  <si>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</si>
  <si>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</si>
  <si>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</si>
  <si>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</si>
  <si>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</si>
  <si>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</si>
  <si>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</si>
  <si>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</si>
  <si>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</si>
  <si>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</si>
  <si>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</si>
  <si>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</si>
  <si>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</si>
  <si>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</si>
  <si>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</si>
  <si>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</si>
  <si>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</si>
  <si>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</si>
  <si>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</si>
  <si>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</si>
  <si>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</si>
  <si>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</si>
  <si>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</si>
  <si>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</si>
  <si>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</si>
  <si>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</si>
  <si>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</si>
  <si>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</si>
  <si>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</si>
  <si>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</si>
  <si>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</si>
  <si>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</si>
  <si>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</si>
  <si>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</si>
  <si>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</si>
  <si>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</si>
  <si>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</si>
  <si>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</si>
  <si>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</si>
  <si>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</si>
  <si>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</si>
  <si>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</si>
  <si>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</si>
  <si>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</si>
  <si>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</si>
  <si>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</si>
  <si>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</si>
  <si>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</si>
  <si>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</si>
  <si>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</si>
  <si>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</si>
  <si>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</si>
  <si>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</si>
  <si>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</si>
  <si>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</si>
  <si>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</si>
  <si>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</si>
  <si>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</si>
  <si>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</si>
  <si>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</si>
  <si>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</si>
  <si>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</si>
  <si>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</si>
  <si>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</si>
  <si>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</si>
  <si>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</si>
  <si>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</si>
  <si>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</si>
  <si>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</si>
  <si>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</si>
  <si>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</si>
  <si>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</si>
  <si>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</si>
  <si>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</si>
  <si>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</si>
  <si>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</si>
  <si>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</si>
  <si>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</si>
  <si>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</si>
  <si>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</si>
  <si>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</si>
  <si>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</si>
  <si>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</si>
  <si>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</si>
  <si>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</si>
  <si>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</si>
  <si>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</si>
  <si>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</si>
  <si>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</si>
  <si>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</si>
  <si>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</si>
  <si>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</si>
  <si>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</si>
  <si>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</si>
  <si>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</si>
  <si>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</si>
  <si>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</si>
  <si>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</si>
  <si>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</si>
  <si>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</si>
  <si>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</si>
  <si>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</si>
  <si>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</si>
  <si>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</si>
  <si>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</si>
  <si>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</si>
  <si>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</si>
  <si>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</si>
  <si>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</si>
  <si>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</si>
  <si>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</si>
  <si>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</si>
  <si>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</si>
  <si>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</si>
  <si>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</si>
  <si>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</si>
  <si>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</si>
  <si>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</si>
  <si>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</si>
  <si>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</si>
  <si>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</si>
  <si>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</si>
  <si>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</si>
  <si>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</si>
  <si>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</si>
  <si>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</si>
  <si>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</si>
  <si>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</si>
  <si>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</si>
  <si>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</si>
  <si>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</si>
  <si>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</si>
  <si>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</si>
  <si>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</si>
  <si>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</si>
  <si>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</si>
  <si>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</si>
  <si>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</si>
  <si>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</si>
  <si>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</si>
  <si>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</si>
  <si>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</si>
  <si>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</si>
  <si>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</si>
  <si>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</si>
  <si>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</si>
  <si>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</si>
  <si>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</si>
  <si>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</si>
  <si>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</si>
  <si>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</si>
  <si>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</si>
  <si>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</si>
  <si>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</si>
  <si>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</si>
  <si>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</si>
  <si>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</si>
  <si>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</si>
  <si>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</si>
  <si>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</si>
  <si>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</si>
  <si>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</si>
  <si>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</si>
  <si>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</si>
  <si>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</si>
  <si>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</si>
  <si>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</si>
  <si>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</si>
  <si>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</si>
  <si>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</si>
  <si>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</si>
  <si>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</si>
  <si>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</si>
  <si>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</si>
  <si>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</si>
  <si>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</si>
  <si>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</si>
  <si>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</si>
  <si>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</si>
  <si>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</si>
  <si>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</si>
  <si>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</si>
  <si>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</si>
  <si>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</si>
  <si>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</si>
  <si>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</si>
  <si>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</si>
  <si>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</si>
  <si>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</si>
  <si>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</si>
  <si>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</si>
  <si>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</si>
  <si>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</si>
  <si>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</si>
  <si>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</si>
  <si>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</si>
  <si>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</si>
  <si>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</si>
  <si>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</si>
  <si>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</si>
  <si>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</si>
  <si>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</si>
  <si>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</si>
  <si>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</si>
  <si>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</si>
  <si>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</si>
  <si>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</si>
  <si>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</si>
  <si>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</si>
  <si>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</si>
  <si>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</si>
  <si>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</si>
  <si>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</si>
  <si>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</si>
  <si>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</si>
  <si>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</si>
  <si>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</si>
  <si>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</si>
  <si>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</si>
  <si>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</si>
  <si>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</si>
  <si>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</si>
  <si>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</si>
  <si>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</si>
  <si>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</si>
  <si>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</si>
  <si>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</si>
  <si>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</si>
  <si>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</si>
  <si>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</si>
  <si>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</si>
  <si>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</si>
  <si>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</si>
  <si>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</si>
  <si>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</si>
  <si>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</si>
  <si>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</si>
  <si>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</si>
  <si>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</si>
  <si>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</si>
  <si>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</si>
  <si>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</si>
  <si>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</si>
  <si>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</si>
  <si>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</si>
  <si>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</si>
  <si>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</si>
  <si>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</si>
  <si>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</si>
  <si>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</si>
  <si>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</si>
  <si>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</si>
  <si>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</si>
  <si>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</si>
  <si>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</si>
  <si>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</si>
  <si>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</si>
  <si>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</si>
  <si>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</si>
  <si>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</si>
  <si>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</si>
  <si>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</si>
  <si>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</si>
  <si>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</si>
  <si>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</si>
  <si>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</si>
  <si>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</si>
  <si>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</si>
  <si>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</si>
  <si>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</si>
  <si>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</si>
  <si>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</si>
  <si>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</si>
  <si>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</si>
  <si>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</si>
  <si>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</si>
  <si>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</si>
  <si>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</si>
  <si>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</si>
  <si>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</si>
  <si>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</si>
  <si>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</si>
  <si>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</si>
  <si>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</si>
  <si>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</si>
  <si>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</si>
  <si>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</si>
  <si>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</si>
  <si>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</si>
  <si>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</si>
  <si>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</si>
  <si>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</si>
  <si>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</si>
  <si>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</si>
  <si>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</si>
  <si>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</si>
  <si>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</si>
  <si>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</si>
  <si>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</si>
  <si>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</si>
  <si>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</si>
  <si>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</si>
  <si>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</si>
  <si>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</si>
  <si>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</si>
  <si>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</si>
  <si>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</si>
  <si>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</si>
  <si>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</si>
  <si>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</si>
  <si>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</si>
  <si>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</si>
  <si>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</si>
  <si>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</si>
  <si>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</si>
  <si>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</si>
  <si>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</si>
  <si>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</si>
  <si>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</si>
  <si>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</si>
  <si>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</si>
  <si>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</si>
  <si>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</si>
  <si>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</si>
  <si>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</si>
  <si>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</si>
  <si>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</si>
  <si>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</si>
  <si>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</si>
  <si>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</si>
  <si>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</si>
  <si>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</si>
  <si>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</si>
  <si>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</si>
  <si>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</si>
  <si>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</si>
  <si>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</si>
  <si>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</si>
  <si>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</si>
  <si>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</si>
  <si>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</si>
  <si>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</si>
  <si>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</si>
  <si>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</si>
  <si>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</si>
  <si>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</si>
  <si>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</si>
  <si>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</si>
  <si>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</si>
  <si>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</si>
  <si>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</si>
  <si>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</si>
  <si>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</si>
  <si>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</si>
  <si>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</si>
  <si>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</si>
  <si>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</si>
  <si>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</si>
  <si>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</si>
  <si>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</si>
  <si>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</si>
  <si>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</si>
  <si>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</si>
  <si>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</si>
  <si>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</si>
  <si>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</si>
  <si>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</si>
  <si>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</si>
  <si>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</si>
  <si>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</si>
  <si>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</si>
  <si>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</si>
  <si>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</si>
  <si>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</si>
  <si>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</si>
  <si>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</si>
  <si>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</si>
  <si>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</si>
  <si>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</si>
  <si>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</si>
  <si>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</si>
  <si>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</si>
  <si>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</si>
  <si>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</si>
  <si>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</si>
  <si>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</si>
  <si>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</si>
  <si>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</si>
  <si>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</si>
  <si>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</si>
  <si>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</si>
  <si>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</si>
  <si>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</si>
  <si>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</si>
  <si>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</si>
  <si>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</si>
  <si>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</si>
  <si>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</si>
  <si>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</si>
  <si>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</si>
  <si>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</si>
  <si>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</si>
  <si>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</si>
  <si>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</si>
  <si>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</si>
  <si>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</si>
  <si>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</si>
  <si>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</si>
  <si>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</si>
  <si>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</si>
  <si>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</si>
  <si>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</si>
  <si>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</si>
  <si>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</si>
  <si>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</si>
  <si>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</si>
  <si>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</si>
  <si>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</si>
  <si>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</si>
  <si>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</si>
  <si>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</si>
  <si>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</si>
  <si>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</si>
  <si>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</si>
  <si>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</si>
  <si>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</si>
  <si>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</si>
  <si>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</si>
  <si>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</si>
  <si>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</si>
  <si>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</si>
  <si>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</si>
  <si>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</si>
  <si>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</si>
  <si>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</si>
  <si>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</si>
  <si>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</si>
  <si>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</si>
  <si>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</si>
  <si>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</si>
  <si>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</si>
  <si>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</si>
  <si>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</si>
  <si>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</si>
  <si>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</si>
  <si>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</si>
  <si>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</si>
  <si>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</si>
  <si>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</si>
  <si>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</si>
  <si>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</si>
  <si>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</si>
  <si>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</si>
  <si>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</si>
  <si>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</si>
  <si>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</si>
  <si>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</si>
  <si>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</si>
  <si>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</si>
  <si>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</si>
  <si>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</si>
  <si>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</si>
  <si>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</si>
  <si>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</si>
  <si>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</si>
  <si>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</si>
  <si>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</si>
  <si>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</si>
  <si>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</si>
  <si>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</si>
  <si>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</si>
  <si>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</si>
  <si>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</si>
  <si>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</si>
  <si>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</si>
  <si>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</si>
  <si>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</si>
  <si>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</si>
  <si>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</si>
  <si>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</si>
  <si>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</si>
  <si>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</si>
  <si>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</si>
  <si>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</si>
  <si>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</si>
  <si>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</si>
  <si>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</si>
  <si>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</si>
  <si>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</si>
  <si>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</si>
  <si>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</si>
  <si>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</si>
  <si>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</si>
  <si>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</si>
  <si>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</si>
  <si>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</si>
  <si>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</si>
  <si>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</si>
  <si>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</si>
  <si>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</si>
  <si>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</si>
  <si>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</si>
  <si>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</si>
  <si>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</si>
  <si>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</si>
  <si>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</si>
  <si>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</si>
  <si>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</si>
  <si>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</si>
  <si>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</si>
  <si>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</si>
  <si>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</si>
  <si>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</si>
  <si>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</si>
  <si>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</si>
  <si>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</si>
  <si>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</si>
  <si>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</si>
  <si>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</si>
  <si>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</si>
  <si>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</si>
  <si>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</si>
  <si>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</si>
  <si>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</si>
  <si>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</si>
  <si>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</si>
  <si>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</si>
  <si>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</si>
  <si>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</si>
  <si>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</si>
  <si>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</si>
  <si>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</si>
  <si>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</si>
  <si>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</si>
  <si>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</si>
  <si>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</si>
  <si>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</si>
  <si>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</si>
  <si>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</si>
  <si>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</si>
  <si>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</si>
  <si>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</si>
  <si>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</si>
  <si>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</si>
  <si>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</si>
  <si>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</si>
  <si>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</si>
  <si>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</si>
  <si>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</si>
  <si>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</si>
  <si>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</si>
  <si>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</si>
  <si>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</si>
  <si>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</si>
  <si>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</si>
  <si>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</si>
  <si>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</si>
  <si>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</si>
  <si>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</si>
  <si>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</si>
  <si>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</si>
  <si>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</si>
  <si>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</si>
  <si>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</si>
  <si>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</si>
  <si>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</si>
  <si>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</si>
  <si>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</si>
  <si>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</si>
  <si>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</si>
  <si>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</si>
  <si>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</si>
  <si>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</si>
  <si>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</si>
  <si>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</si>
  <si>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</si>
  <si>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</si>
  <si>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</si>
  <si>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</si>
  <si>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</si>
  <si>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</si>
  <si>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</si>
  <si>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</si>
  <si>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</si>
  <si>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</si>
  <si>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</si>
  <si>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</si>
  <si>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</si>
  <si>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</si>
  <si>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</si>
  <si>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</si>
  <si>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</si>
  <si>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</si>
  <si>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</si>
  <si>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</si>
  <si>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</si>
  <si>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</si>
  <si>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</si>
  <si>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</si>
  <si>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</si>
  <si>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</si>
  <si>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</si>
  <si>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</si>
  <si>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</si>
  <si>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</si>
  <si>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</si>
  <si>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</si>
  <si>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</si>
  <si>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</si>
  <si>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</si>
  <si>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</si>
  <si>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</si>
  <si>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</si>
  <si>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</si>
  <si>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</si>
  <si>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</si>
  <si>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</si>
  <si>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</si>
  <si>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</si>
  <si>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</si>
  <si>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</si>
  <si>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</si>
  <si>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</si>
  <si>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</si>
  <si>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</si>
  <si>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</si>
  <si>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</si>
  <si>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</si>
  <si>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</si>
  <si>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</si>
  <si>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</si>
  <si>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</si>
  <si>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</si>
  <si>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</si>
  <si>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</si>
  <si>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</si>
  <si>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</si>
  <si>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</si>
  <si>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</si>
  <si>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</si>
  <si>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</si>
  <si>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</si>
  <si>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</si>
  <si>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</si>
  <si>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</si>
  <si>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</si>
  <si>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</si>
  <si>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</si>
  <si>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</si>
  <si>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</si>
  <si>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</si>
  <si>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</si>
  <si>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</si>
  <si>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</si>
  <si>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</si>
  <si>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</si>
  <si>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</si>
  <si>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</si>
  <si>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</si>
  <si>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</si>
  <si>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</si>
  <si>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</si>
  <si>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</si>
  <si>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</si>
  <si>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</si>
  <si>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</si>
  <si>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</si>
  <si>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</si>
  <si>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</si>
  <si>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</si>
  <si>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</si>
  <si>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</si>
  <si>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</si>
  <si>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</si>
  <si>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</si>
  <si>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</si>
  <si>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</si>
  <si>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</si>
  <si>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</si>
  <si>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</si>
  <si>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</si>
  <si>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</si>
  <si>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</si>
  <si>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</si>
  <si>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</si>
  <si>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</si>
  <si>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</si>
  <si>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</si>
  <si>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</si>
  <si>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</si>
  <si>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</si>
  <si>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</si>
  <si>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</si>
  <si>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</si>
  <si>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</si>
  <si>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</si>
  <si>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</si>
  <si>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</si>
  <si>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</si>
  <si>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</si>
  <si>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</si>
  <si>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</si>
  <si>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</si>
  <si>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</si>
  <si>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</si>
  <si>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</si>
  <si>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</si>
  <si>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</si>
  <si>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</si>
  <si>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</si>
  <si>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</si>
  <si>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</si>
  <si>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</si>
  <si>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</si>
  <si>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</si>
  <si>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</si>
  <si>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</si>
  <si>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</si>
  <si>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</si>
  <si>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</si>
  <si>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</si>
  <si>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</si>
  <si>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</si>
  <si>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</si>
  <si>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</si>
  <si>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</si>
  <si>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</si>
  <si>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</si>
  <si>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</si>
  <si>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</si>
  <si>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</si>
  <si>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</si>
  <si>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</si>
  <si>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</si>
  <si>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</si>
  <si>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</si>
  <si>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</si>
  <si>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</si>
  <si>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</si>
  <si>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</si>
  <si>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</si>
  <si>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</si>
  <si>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</si>
  <si>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</si>
  <si>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</si>
  <si>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</si>
  <si>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</si>
  <si>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</si>
  <si>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</si>
  <si>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</si>
  <si>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</si>
  <si>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</si>
  <si>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</si>
  <si>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</si>
  <si>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</si>
  <si>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</si>
  <si>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</si>
  <si>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</si>
  <si>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</si>
  <si>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</si>
  <si>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</si>
  <si>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</si>
  <si>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</si>
  <si>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</si>
  <si>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</si>
  <si>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</si>
  <si>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</si>
  <si>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</si>
  <si>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</si>
  <si>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Access at night</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</si>
  <si>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</si>
  <si>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</si>
  <si>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</si>
  <si>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</si>
  <si>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</si>
  <si>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</si>
  <si>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</si>
  <si>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</si>
  <si>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</si>
  <si>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</si>
  <si>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PCM-20251210-00003111</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</si>
  <si>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</si>
  <si>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</si>
  <si>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</si>
  <si>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</si>
  <si>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</si>
  <si>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PCM-20251210-00003254</t>
  </si>
  <si>
    <t>60 min</t>
  </si>
  <si>
    <t>NO PCM</t>
  </si>
  <si>
    <t>jed2622</t>
  </si>
  <si>
    <t>jed2360</t>
  </si>
  <si>
    <t>PCM-20251210-00003277</t>
  </si>
  <si>
    <t>jed2747</t>
  </si>
  <si>
    <t>PCM-20251210-00003109</t>
  </si>
  <si>
    <t>jed0979</t>
  </si>
  <si>
    <t>PCM-20251210-00003295</t>
  </si>
  <si>
    <t>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</si>
  <si>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</si>
  <si>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</si>
  <si>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</si>
  <si>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</si>
  <si>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</si>
  <si>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</si>
  <si>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</si>
  <si>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</si>
  <si>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</si>
  <si>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</si>
  <si>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</si>
  <si>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</si>
  <si>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</si>
  <si>
    <t>PCM-20251210-00003281</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</si>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</sst>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2" totalsRowShown="0" headerRowDxfId="80" dataDxfId="79" headerRowBorderDxfId="77" tableBorderDxfId="78" totalsRowBorderDxfId="76">
  <autoFilter ref="A1:L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7" dataDxfId="46" headerRowBorderDxfId="44" tableBorderDxfId="45" totalsRowBorderDxfId="43">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1" totalsRowShown="0" headerRowDxfId="13" tableBorderDxfId="12">
  <autoFilter ref="A1:L3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338.99291863425606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9.6032060180732515E-2</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46001.941344560182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46001.941344560182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46001.941344560182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46001.941344560182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46001.941344560182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46001.941344560182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46001.941344560182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46001.941344560182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46001.941344560182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46001.941344560182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46001.941344560182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46001.941344560182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46001.941344560182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46001.941344560182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46001.941344560182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46001.941344560182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46001.941344560182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46001.941344560182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46001.941344560182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46001.941344560182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46001.941344560182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46001.941344560182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46001.941344560182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46001.941344560182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46001.941344560182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46001.941344560182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46001.941344560182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46001.941344560182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46001.941344560182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46001.941344560182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46001.941344560182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46001.941344560182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46001.941344560182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46001.941344560182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46001.941344560182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46001.941344560182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46001.941344560182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46001.941344560182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46001.941344560182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46001.941344560182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46001.941344560182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46001.941344560182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46001.941344560182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46001.941344560182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46001.941344560182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46001.941344560182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46001.941344560182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46001.941344560182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46001.941344560182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46001.941344560182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46001.941344560182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46001.941344560182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46001.941344560182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46001.941344560182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46001.941344560182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46001.941344560182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46001.941344560182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46001.941344560182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46001.941344560182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46001.941344560182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46001.941344560182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46001.941344560182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46001.941344560182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46001.941344560182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46001.941344560182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46001.941344560182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46001.941344560182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46001.941344560182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46001.941344560182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46001.941344560182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46001.941344560182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46001.941344560182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46001.941344560182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46001.941344560182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46001.941344560182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46001.941344560182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46001.941344560182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46001.941344560182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46001.941344560182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46001.941344560182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46001.941344560182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46001.941344560182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46001.941344560182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46001.941344560182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46001.941344560182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46001.941344560182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46001.941344560182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46001.941344560182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46001.941344560182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46001.941344560182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46001.941344560182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46001.941344560182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46001.941344560182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46001.941344560182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46001.941344560182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46001.941344560182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46001.941344560182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46001.941344560182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46001.941344560182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46001.941344560182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46001.941344560182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46001.941344560182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46001.941344560182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46001.941344560182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46001.941344560182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46001.941344560182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46001.941344560182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46001.941344560182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46001.941344560182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46001.941344560182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46001.941344560182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46001.941344560182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46001.941344560182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46001.941344560182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46001.941344560182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46001.941344560182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46001.941344560182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46001.941344560182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46001.941344560182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46001.941344560182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46001.941344560182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46001.941344560182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46001.941344560182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46001.941344560182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46001.941344560182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46001.941344560182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46001.941344560182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46001.941344560182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46001.941344560182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46001.941344560182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46001.941344560182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46001.941344560182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46001.941344560182</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46001.941344560182</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46001.941344560182</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46001.941344560182</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46001.941344560182</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46001.941344560182</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46001.941344560182</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46001.941344560182</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46001.941344560182</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46001.941344560182</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46001.941344560182</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46001.941344560182</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46001.941344560182</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46001.941344560182</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46001.941344560182</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46001.941344560182</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46001.941344560182</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BBAA0C94-EA5A-47B3-A03A-746099E5D1F5}"/>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2"/>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176.94150659722072</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17.553925578700728</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4.5859626157398452</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5</v>
      </c>
      <c r="D6" s="58" t="s">
        <v>25463</v>
      </c>
      <c r="E6" s="81" t="s">
        <v>39112</v>
      </c>
      <c r="F6" s="83">
        <v>46001.834872685184</v>
      </c>
      <c r="G6" s="72">
        <f ca="1">IFERROR(NOW()-F6,"-")</f>
        <v>0.10647187499853317</v>
      </c>
      <c r="H6" s="71">
        <v>46001.825821759259</v>
      </c>
      <c r="I6" s="58" t="str">
        <f>IFERROR(VLOOKUP(D6,DB!A:F,6,0),"")</f>
        <v>SCECO</v>
      </c>
      <c r="J6" s="58" t="str">
        <f>IFERROR(VLOOKUP(D6,DB!A:G,7,0),"")</f>
        <v>Vandalized</v>
      </c>
      <c r="K6" s="82" t="s">
        <v>39122</v>
      </c>
      <c r="L6" s="58" t="str">
        <f>IFERROR(VLOOKUP(D6,DB!A:I,9,0),"")</f>
        <v>Latis</v>
      </c>
    </row>
    <row r="7" spans="1:12" ht="31.5" customHeight="1">
      <c r="A7" s="96"/>
      <c r="B7" s="18" t="str">
        <f>IFERROR(VLOOKUP(D7,DB!A:K,11,0),"")</f>
        <v/>
      </c>
      <c r="C7" s="18"/>
      <c r="D7" s="18"/>
      <c r="E7" s="81"/>
      <c r="F7" s="97"/>
      <c r="G7" s="98">
        <f ca="1">IFERROR(NOW()-F7,"-")</f>
        <v>46001.941344560182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46001.941344560182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46001.941344560182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46001.941344560182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46001.941344560182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46001.941344560182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46001.941344560182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46001.941344560182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46001.941344560182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46001.941344560182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46001.941344560182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46001.941344560182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46001.941344560182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46001.941344560182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46001.941344560182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46001.941344560182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46001.941344560182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46001.941344560182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46001.941344560182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46001.941344560182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46001.941344560182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46001.941344560182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46001.941344560182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46001.941344560182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46001.941344560182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46001.941344560182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46001.941344560182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46001.941344560182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46001.941344560182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46001.941344560182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46001.941344560182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46001.941344560182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46001.941344560182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46001.941344560182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46001.941344560182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46001.941344560182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46001.941344560182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46001.941344560182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46001.941344560182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46001.941344560182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46001.941344560182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46001.941344560182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46001.941344560182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46001.941344560182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46001.941344560182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46001.941344560182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46001.941344560182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46001.941344560182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46001.941344560182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46001.941344560182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46001.941344560182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46001.941344560182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46001.941344560182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46001.941344560182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46001.941344560182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46001.941344560182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46001.941344560182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46001.941344560182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46001.941344560182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46001.941344560182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46001.941344560182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46001.941344560182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46001.941344560182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46001.941344560182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46001.941344560182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46001.941344560182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46001.941344560182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46001.941344560182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46001.941344560182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46001.941344560182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46001.941344560182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46001.941344560182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46001.941344560182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46001.941344560182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46001.941344560182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46001.941344560182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46001.941344560182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46001.941344560182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46001.941344560182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46001.941344560182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46001.941344560182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46001.941344560182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46001.941344560182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46001.941344560182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46001.941344560182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46001.941344560182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46001.941344560182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46001.941344560182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46001.941344560182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46001.941344560182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46001.941344560182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46001.941344560182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46001.941344560182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46001.941344560182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46001.941344560182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46001.941344560182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46001.941344560182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46001.941344560182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46001.941344560182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46001.941344560182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46001.941344560182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46001.941344560182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46001.941344560182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46001.941344560182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46001.941344560182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46001.941344560182</v>
      </c>
      <c r="H112" s="97"/>
      <c r="I112" s="18" t="str">
        <f>IFERROR(VLOOKUP(D112,DB!A:F,6,0),"")</f>
        <v/>
      </c>
      <c r="J112" s="18" t="str">
        <f>IFERROR(VLOOKUP(D112,DB!A:G,7,0),"")</f>
        <v/>
      </c>
      <c r="K112" s="19"/>
      <c r="L112" s="18" t="str">
        <f>IFERROR(VLOOKUP(D112,DB!A:I,9,0),"")</f>
        <v/>
      </c>
    </row>
    <row r="113" spans="1:12" ht="31.5" customHeight="1">
      <c r="A113" s="144"/>
      <c r="B113" s="145" t="str">
        <f>IFERROR(VLOOKUP(D113,DB!A:K,11,0),"")</f>
        <v/>
      </c>
      <c r="C113" s="145"/>
      <c r="D113" s="145"/>
      <c r="E113" s="145"/>
      <c r="F113" s="146"/>
      <c r="G113" s="147">
        <f ca="1">IFERROR(NOW()-F113,"-")</f>
        <v>46001.941344560182</v>
      </c>
      <c r="H113" s="146"/>
      <c r="I113" s="145" t="str">
        <f>IFERROR(VLOOKUP(D113,DB!A:F,6,0),"")</f>
        <v/>
      </c>
      <c r="J113" s="145" t="str">
        <f>IFERROR(VLOOKUP(D113,DB!A:G,7,0),"")</f>
        <v/>
      </c>
      <c r="K113" s="148"/>
      <c r="L113" s="145" t="str">
        <f>IFERROR(VLOOKUP(D113,DB!A:I,9,0),"")</f>
        <v/>
      </c>
    </row>
    <row r="114" spans="1:12" ht="31.5" customHeight="1">
      <c r="A114" s="96"/>
      <c r="B114" s="18" t="str">
        <f>IFERROR(VLOOKUP(D114,DB!A:K,11,0),"")</f>
        <v/>
      </c>
      <c r="C114" s="18"/>
      <c r="D114" s="18"/>
      <c r="E114" s="18"/>
      <c r="F114" s="97"/>
      <c r="G114" s="98">
        <f ca="1">IFERROR(NOW()-F114,"-")</f>
        <v>46001.941344560182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46001.941344560182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46001.941344560182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46001.941344560182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46001.941344560182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46001.941344560182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46001.941344560182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46001.941344560182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46001.941344560182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46001.941344560182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46001.941344560182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46001.941344560182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46001.941344560182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46001.941344560182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46001.941344560182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46001.941344560182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46001.941344560182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46001.941344560182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46001.941344560182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46001.941344560182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46001.941344560182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46001.941344560182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46001.941344560182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46001.941344560182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46001.941344560182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46001.941344560182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46001.941344560182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46001.941344560182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46001.941344560182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46001.941344560182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46001.941344560182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46001.941344560182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46001.941344560182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46001.941344560182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46001.941344560182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46001.941344560182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46001.941344560182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46001.941344560182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46001.941344560182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46001.941344560182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46001.941344560182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46001.941344560182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46001.941344560182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46001.941344560182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46001.941344560182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46001.941344560182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46001.941344560182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46001.941344560182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46001.941344560182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46001.941344560182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46001.941344560182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46001.941344560182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46001.941344560182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46001.941344560182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46001.941344560182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46001.941344560182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46001.941344560182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46001.941344560182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46001.941344560182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46001.941344560182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46001.941344560182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46001.941344560182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46001.941344560182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46001.941344560182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46001.941344560182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46001.941344560182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46001.941344560182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46001.941344560182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46001.941344560182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46001.941344560182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46001.941344560182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46001.941344560182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46001.941344560182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46001.941344560182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46001.941344560182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46001.941344560182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46001.941344560182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46001.941344560182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46001.941344560182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46001.941344560182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46001.941344560182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46001.941344560182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46001.941344560182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46001.941344560182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46001.941344560182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46001.941344560182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46001.941344560182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46001.941344560182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46001.941344560182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46001.941344560182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46001.941344560182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46001.941344560182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46001.941344560182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46001.941344560182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46001.941344560182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46001.941344560182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46001.941344560182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46001.941344560182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46001.941344560182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46001.941344560182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46001.941344560182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46001.941344560182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46001.941344560182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46001.941344560182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46001.941344560182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46001.941344560182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46001.941344560182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46001.941344560182</v>
      </c>
      <c r="H221" s="97"/>
      <c r="I221" s="18" t="str">
        <f>IFERROR(VLOOKUP(D221,DB!A:F,6,0),"")</f>
        <v/>
      </c>
      <c r="J221" s="18" t="str">
        <f>IFERROR(VLOOKUP(D221,DB!A:G,7,0),"")</f>
        <v/>
      </c>
      <c r="K221" s="19"/>
      <c r="L221" s="18" t="str">
        <f>IFERROR(VLOOKUP(D221,DB!A:I,9,0),"")</f>
        <v/>
      </c>
    </row>
    <row r="222" spans="1:12" ht="31.5" customHeight="1">
      <c r="A222" s="144"/>
      <c r="B222" s="145" t="str">
        <f>IFERROR(VLOOKUP(D222,DB!A:K,11,0),"")</f>
        <v/>
      </c>
      <c r="C222" s="145"/>
      <c r="D222" s="145"/>
      <c r="E222" s="145"/>
      <c r="F222" s="146"/>
      <c r="G222" s="147">
        <f ca="1">IFERROR(NOW()-F222,"-")</f>
        <v>46001.941344560182</v>
      </c>
      <c r="H222" s="146"/>
      <c r="I222" s="145" t="str">
        <f>IFERROR(VLOOKUP(D222,DB!A:F,6,0),"")</f>
        <v/>
      </c>
      <c r="J222" s="145" t="str">
        <f>IFERROR(VLOOKUP(D222,DB!A:G,7,0),"")</f>
        <v/>
      </c>
      <c r="K222" s="148"/>
      <c r="L222" s="145" t="str">
        <f>IFERROR(VLOOKUP(D222,DB!A:I,9,0),"")</f>
        <v/>
      </c>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46001.941344560182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46001.941344560182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46001.941344560182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46001.941344560182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46001.941344560182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46001.941344560182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46001.941344560182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46001.941344560182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46001.941344560182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46001.941344560182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46001.941344560182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46001.941344560182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46001.941344560182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46001.941344560182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46001.941344560182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46001.941344560182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46001.941344560182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46001.941344560182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46001.941344560182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46001.941344560182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46001.941344560182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46001.941344560182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46001.941344560182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46001.941344560182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46001.941344560182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46001.941344560182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46001.941344560182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46001.941344560182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46001.941344560182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46001.941344560182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46001.941344560182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46001.941344560182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46001.941344560182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46001.941344560182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46001.941344560182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46001.941344560182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46001.941344560182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46001.941344560182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46001.941344560182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46001.941344560182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46001.941344560182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46001.941344560182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46001.941344560182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46001.941344560182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46001.941344560182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46001.941344560182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46001.941344560182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46001.941344560182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46001.941344560182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46001.941344560182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46001.941344560182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46001.941344560182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46001.941344560182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46001.941344560182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46001.941344560182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46001.941344560182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46001.941344560182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46001.941344560182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46001.941344560182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46001.941344560182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46001.941344560182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46001.941344560182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46001.941344560182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46001.941344560182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46001.941344560182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46001.941344560182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46001.941344560182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46001.941344560182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46001.941344560182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46001.941344560182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46001.941344560182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46001.941344560182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46001.941344560182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46001.941344560182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46001.941344560182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46001.941344560182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46001.941344560182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46001.941344560182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46001.941344560182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46001.941344560182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46001.941344560182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46001.941344560182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46001.941344560182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46001.941344560182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46001.941344560182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46001.941344560182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46001.941344560182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46001.941344560182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46001.941344560182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46001.941344560182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46001.941344560182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46001.941344560182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46001.941344560182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46001.941344560182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46001.941344560182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46001.941344560182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46001.941344560182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46001.941344560182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46001.941344560182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46001.941344560182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46001.941344560182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46001.941344560182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46001.941344560182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46001.941344560182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46001.941344560182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46001.941344560182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46001.941344560182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46001.941344560182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46001.941344560182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46001.941344560182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46001.941344560182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46001.941344560182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46001.941344560182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46001.941344560182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46001.941344560182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46001.941344560182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46001.941344560182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46001.941344560182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46001.941344560182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46001.941344560182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46001.941344560182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46001.941344560182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46001.941344560182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46001.941344560182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46001.941344560182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46001.941344560182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46001.941344560182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46001.941344560182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46001.941344560182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46001.941344560182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46001.941344560182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46001.941344560182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46001.941344560182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46001.941344560182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46001.941344560182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46001.941344560182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46001.941344560182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46001.941344560182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46001.941344560182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46001.941344560182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46001.941344560182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46001.941344560182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46001.941344560182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46001.941344560182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46001.941344560182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46001.941344560182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46001.941344560182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46001.941344560182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46001.941344560182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46001.941344560182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46001.941344560182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46001.941344560182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46001.941344560182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46001.941344560182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46001.941344560182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46001.941344560182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46001.941344560182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46001.941344560182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46001.941344560182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46001.941344560182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46001.941344560182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46001.941344560182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46001.941344560182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46001.941344560182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46001.941344560182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46001.941344560182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46001.941344560182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46001.941344560182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46001.941344560182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46001.941344560182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46001.941344560182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46001.941344560182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46001.941344560182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46001.941344560182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46001.941344560182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46001.941344560182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46001.941344560182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46001.941344560182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46001.941344560182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46001.941344560182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46001.941344560182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46001.941344560182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46001.941344560182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46001.941344560182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46001.941344560182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46001.941344560182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46001.941344560182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46001.941344560182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46001.941344560182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46001.941344560182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46001.941344560182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46001.941344560182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46001.941344560182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46001.941344560182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46001.941344560182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46001.941344560182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46001.941344560182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46001.941344560182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46001.941344560182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46001.941344560182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46001.941344560182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46001.941344560182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46001.941344560182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46001.941344560182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46001.941344560182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46001.941344560182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46001.941344560182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46001.941344560182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46001.941344560182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46001.941344560182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46001.941344560182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46001.941344560182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46001.941344560182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46001.941344560182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46001.941344560182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46001.941344560182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46001.941344560182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46001.941344560182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46001.941344560182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46001.941344560182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46001.941344560182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46001.941344560182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46001.941344560182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46001.941344560182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46001.941344560182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46001.941344560182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46001.941344560182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46001.941344560182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46001.941344560182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46001.941344560182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46001.941344560182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46001.941344560182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46001.941344560182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46001.941344560182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46001.941344560182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46001.941344560182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46001.941344560182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46001.941344560182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46001.941344560182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46001.941344560182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46001.941344560182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46001.941344560182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46001.941344560182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46001.941344560182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46001.941344560182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46001.941344560182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46001.941344560182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46001.941344560182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46001.941344560182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46001.941344560182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46001.941344560182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46001.941344560182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46001.941344560182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46001.941344560182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46001.941344560182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46001.941344560182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46001.941344560182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46001.941344560182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46001.941344560182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46001.941344560182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46001.941344560182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46001.941344560182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46001.941344560182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46001.941344560182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46001.941344560182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46001.941344560182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46001.941344560182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46001.941344560182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46001.941344560182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46001.941344560182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46001.941344560182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46001.941344560182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46001.941344560182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46001.941344560182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46001.941344560182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46001.941344560182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46001.941344560182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46001.941344560182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46001.941344560182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46001.941344560182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46001.941344560182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46001.941344560182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46001.941344560182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46001.941344560182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46001.941344560182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46001.941344560182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46001.941344560182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46001.941344560182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46001.941344560182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46001.941344560182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46001.941344560182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46001.941344560182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46001.941344560182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46001.941344560182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46001.941344560182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46001.941344560182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46001.941344560182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46001.941344560182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46001.941344560182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46001.941344560182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46001.941344560182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46001.941344560182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46001.941344560182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46001.941344560182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46001.941344560182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46001.941344560182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46001.941344560182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46001.941344560182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46001.941344560182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46001.941344560182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46001.941344560182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46001.941344560182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46001.941344560182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46001.941344560182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46001.941344560182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46001.941344560182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46001.941344560182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46001.941344560182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46001.941344560182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46001.941344560182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46001.941344560182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46001.941344560182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46001.941344560182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46001.941344560182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46001.941344560182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46001.941344560182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46001.941344560182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46001.941344560182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46001.941344560182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46001.941344560182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46001.941344560182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46001.941344560182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46001.941344560182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46001.941344560182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46001.941344560182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46001.941344560182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46001.941344560182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46001.941344560182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46001.941344560182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46001.941344560182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46001.941344560182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46001.941344560182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46001.941344560182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46001.941344560182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46001.941344560182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46001.941344560182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46001.941344560182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46001.941344560182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46001.941344560182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46001.941344560182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46001.941344560182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46001.941344560182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46001.941344560182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46001.941344560182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46001.941344560182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46001.941344560182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46001.941344560182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46001.941344560182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46001.941344560182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46001.941344560182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46001.941344560182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46001.941344560182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46001.941344560182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46001.941344560182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46001.941344560182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46001.941344560182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46001.941344560182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46001.941344560182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46001.941344560182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46001.941344560182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46001.941344560182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46001.941344560182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46001.941344560182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46001.941344560182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46001.941344560182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46001.941344560182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46001.941344560182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46001.941344560182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46001.941344560182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46001.941344560182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46001.941344560182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46001.941344560182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46001.941344560182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46001.941344560182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46001.941344560182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46001.941344560182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46001.941344560182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46001.941344560182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46001.941344560182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46001.941344560182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46001.941344560182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46001.941344560182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46001.941344560182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46001.941344560182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46001.941344560182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46001.941344560182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46001.941344560182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46001.941344560182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46001.941344560182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46001.941344560182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46001.941344560182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46001.941344560182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46001.941344560182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46001.941344560182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46001.941344560182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46001.941344560182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46001.941344560182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46001.941344560182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46001.941344560182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46001.941344560182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46001.941344560182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46001.941344560182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46001.941344560182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46001.941344560182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46001.941344560182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46001.941344560182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46001.941344560182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46001.941344560182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46001.941344560182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46001.941344560182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46001.941344560182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46001.941344560182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46001.941344560182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46001.941344560182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46001.941344560182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46001.941344560182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46001.941344560182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46001.941344560182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46001.941344560182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46001.941344560182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46001.941344560182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46001.941344560182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46001.941344560182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46001.941344560182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46001.941344560182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46001.941344560182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46001.941344560182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46001.941344560182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46001.941344560182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46001.941344560182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46001.941344560182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46001.941344560182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46001.941344560182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46001.941344560182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46001.941344560182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46001.941344560182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46001.941344560182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46001.941344560182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46001.941344560182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46001.941344560182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46001.941344560182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46001.941344560182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46001.941344560182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46001.941344560182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46001.941344560182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46001.941344560182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46001.941344560182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46001.941344560182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46001.941344560182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46001.941344560182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46001.941344560182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46001.941344560182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46001.941344560182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46001.941344560182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46001.941344560182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46001.941344560182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46001.941344560182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46001.941344560182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46001.941344560182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46001.941344560182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46001.941344560182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46001.941344560182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46001.941344560182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46001.941344560182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46001.941344560182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46001.941344560182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46001.941344560182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46001.941344560182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46001.941344560182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46001.941344560182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46001.941344560182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46001.941344560182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46001.941344560182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46001.941344560182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46001.941344560182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46001.941344560182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46001.941344560182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46001.941344560182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46001.941344560182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46001.941344560182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46001.941344560182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46001.941344560182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46001.941344560182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46001.941344560182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46001.941344560182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46001.941344560182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46001.941344560182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46001.941344560182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46001.941344560182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46001.941344560182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46001.941344560182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46001.941344560182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46001.941344560182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46001.941344560182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46001.941344560182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46001.941344560182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46001.941344560182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46001.941344560182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46001.941344560182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46001.941344560182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46001.941344560182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46001.941344560182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46001.941344560182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46001.941344560182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46001.941344560182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46001.941344560182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46001.941344560182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46001.941344560182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46001.941344560182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46001.941344560182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46001.941344560182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46001.941344560182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46001.941344560182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46001.941344560182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46001.941344560182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46001.941344560182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46001.941344560182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46001.941344560182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46001.941344560182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46001.941344560182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46001.941344560182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46001.941344560182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46001.941344560182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46001.941344560182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46001.941344560182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46001.941344560182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46001.941344560182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46001.941344560182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46001.941344560182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46001.941344560182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46001.941344560182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46001.941344560182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46001.941344560182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46001.941344560182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46001.941344560182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46001.941344560182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46001.941344560182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46001.941344560182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46001.941344560182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46001.941344560182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46001.941344560182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46001.941344560182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46001.941344560182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46001.941344560182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46001.941344560182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46001.941344560182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46001.941344560182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46001.941344560182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46001.941344560182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46001.941344560182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46001.941344560182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46001.941344560182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46001.941344560182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46001.941344560182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46001.941344560182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46001.941344560182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46001.941344560182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46001.941344560182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46001.941344560182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46001.941344560182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46001.941344560182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46001.941344560182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46001.941344560182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46001.941344560182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46001.941344560182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46001.941344560182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46001.941344560182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46001.941344560182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46001.941344560182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46001.941344560182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46001.941344560182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46001.941344560182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46001.941344560182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46001.941344560182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46001.941344560182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46001.941344560182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46001.941344560182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46001.941344560182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46001.941344560182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46001.941344560182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46001.941344560182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46001.941344560182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46001.941344560182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46001.941344560182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46001.941344560182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46001.941344560182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46001.941344560182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46001.941344560182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46001.941344560182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46001.941344560182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46001.941344560182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46001.941344560182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46001.941344560182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46001.941344560182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46001.941344560182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46001.941344560182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46001.941344560182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46001.941344560182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46001.941344560182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46001.941344560182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46001.941344560182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46001.941344560182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46001.941344560182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46001.941344560182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46001.941344560182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46001.941344560182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46001.941344560182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46001.941344560182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46001.941344560182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46001.941344560182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46001.941344560182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46001.941344560182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46001.941344560182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46001.941344560182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46001.941344560182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46001.941344560182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46001.941344560182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46001.941344560182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46001.941344560182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46001.941344560182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46001.941344560182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46001.941344560182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46001.941344560182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46001.941344560182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46001.941344560182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46001.941344560182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46001.941344560182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46001.941344560182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46001.941344560182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46001.941344560182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46001.941344560182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46001.941344560182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46001.941344560182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46001.941344560182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46001.941344560182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46001.941344560182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46001.941344560182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46001.941344560182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46001.941344560182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46001.941344560182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46001.941344560182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46001.941344560182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46001.941344560182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46001.941344560182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46001.941344560182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46001.941344560182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46001.941344560182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46001.941344560182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46001.941344560182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46001.941344560182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46001.941344560182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46001.941344560182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46001.941344560182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46001.941344560182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46001.941344560182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46001.941344560182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46001.941344560182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46001.941344560182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46001.941344560182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46001.941344560182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46001.941344560182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46001.941344560182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46001.941344560182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46001.941344560182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46001.941344560182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46001.941344560182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46001.941344560182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46001.941344560182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46001.941344560182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46001.941344560182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46001.941344560182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46001.941344560182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46001.941344560182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46001.941344560182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46001.941344560182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46001.941344560182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46001.941344560182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46001.941344560182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46001.941344560182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46001.941344560182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46001.941344560182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46001.941344560182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46001.941344560182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46001.941344560182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46001.941344560182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46001.941344560182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46001.941344560182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46001.941344560182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46001.941344560182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46001.941344560182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46001.941344560182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46001.941344560182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46001.941344560182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46001.941344560182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46001.941344560182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46001.941344560182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46001.941344560182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46001.941344560182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46001.941344560182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46001.941344560182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46001.941344560182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46001.941344560182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46001.941344560182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46001.941344560182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46001.941344560182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46001.941344560182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46001.941344560182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46001.941344560182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46001.941344560182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46001.941344560182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46001.941344560182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46001.941344560182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46001.941344560182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46001.941344560182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46001.941344560182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46001.941344560182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46001.941344560182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46001.941344560182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46001.941344560182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46001.941344560182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46001.941344560182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46001.941344560182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46001.941344560182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46001.941344560182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46001.941344560182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46001.941344560182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46001.941344560182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46001.941344560182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46001.941344560182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46001.941344560182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46001.941344560182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46001.941344560182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46001.941344560182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46001.941344560182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46001.941344560182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46001.941344560182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46001.941344560182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46001.941344560182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46001.941344560182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46001.941344560182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46001.941344560182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46001.941344560182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46001.941344560182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46001.941344560182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46001.941344560182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46001.941344560182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46001.941344560182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46001.941344560182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46001.941344560182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46001.941344560182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46001.941344560182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46001.941344560182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46001.941344560182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46001.941344560182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46001.941344560182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46001.941344560182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46001.941344560182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46001.941344560182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46001.941344560182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46001.941344560182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46001.941344560182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46001.941344560182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46001.941344560182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46001.941344560182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46001.941344560182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46001.941344560182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46001.941344560182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46001.941344560182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46001.941344560182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46001.941344560182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46001.941344560182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46001.941344560182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46001.941344560182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46001.941344560182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46001.941344560182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46001.941344560182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46001.941344560182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46001.941344560182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46001.941344560182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46001.941344560182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46001.941344560182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46001.941344560182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46001.941344560182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46001.941344560182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46001.941344560182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46001.941344560182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46001.941344560182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46001.941344560182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46001.941344560182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46001.941344560182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46001.941344560182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46001.941344560182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46001.941344560182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46001.941344560182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46001.941344560182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46001.941344560182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46001.941344560182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46001.941344560182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46001.941344560182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46001.941344560182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46001.941344560182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46001.941344560182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46001.941344560182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46001.941344560182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46001.941344560182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46001.941344560182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46001.941344560182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46001.941344560182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46001.941344560182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46001.941344560182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46001.941344560182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46001.941344560182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46001.941344560182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46001.941344560182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46001.941344560182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46001.941344560182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46001.941344560182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46001.941344560182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46001.941344560182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46001.941344560182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46001.941344560182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46001.941344560182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46001.941344560182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46001.941344560182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46001.941344560182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46001.941344560182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46001.941344560182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46001.941344560182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46001.941344560182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46001.941344560182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46001.941344560182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46001.941344560182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46001.941344560182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46001.941344560182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46001.941344560182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46001.941344560182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46001.941344560182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46001.941344560182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46001.941344560182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46001.941344560182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46001.941344560182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46001.941344560182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46001.941344560182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46001.941344560182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46001.941344560182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46001.941344560182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46001.941344560182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46001.941344560182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46001.941344560182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46001.941344560182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46001.941344560182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46001.941344560182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46001.941344560182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46001.941344560182</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H12" sqref="H12"/>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298.46062696758599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3.1472010416619014</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30581</v>
      </c>
      <c r="E4" s="90" t="s">
        <v>39106</v>
      </c>
      <c r="F4" s="91">
        <v>46001.904861111114</v>
      </c>
      <c r="G4" s="92">
        <f t="shared" ref="G4:G13" ca="1" si="1">IFERROR(NOW()-F4,"")</f>
        <v>3.64834490683279E-2</v>
      </c>
      <c r="H4" s="91">
        <v>46001.898333333331</v>
      </c>
      <c r="I4" s="106" t="str">
        <f>IFERROR(VLOOKUP(D4,DB!A:F,6,0),"")</f>
        <v>SCECO</v>
      </c>
      <c r="J4" s="106" t="str">
        <f>IFERROR(VLOOKUP(D4,DB!A:G,7,0),"")</f>
        <v>Dead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46001.941344560182</v>
      </c>
      <c r="H5" s="91">
        <v>46001.88417824074</v>
      </c>
      <c r="I5" s="106" t="str">
        <f>IFERROR(VLOOKUP(D5,DB!A:F,6,0),"")</f>
        <v>SCECO</v>
      </c>
      <c r="J5" s="106" t="str">
        <f>IFERROR(VLOOKUP(D5,DB!A:G,7,0),"")</f>
        <v>Dead</v>
      </c>
      <c r="K5" s="93"/>
      <c r="L5" s="87" t="str">
        <f>IFERROR(VLOOKUP(D5,DB!A:I,9,0),"")</f>
        <v>Latis</v>
      </c>
    </row>
    <row r="6" spans="1:16" ht="15" customHeight="1">
      <c r="A6" s="106" t="s">
        <v>39129</v>
      </c>
      <c r="B6" s="106" t="str">
        <f>IFERROR(VLOOKUP(D6,DB!A:K,11,0),"")</f>
        <v>R4</v>
      </c>
      <c r="C6" s="89">
        <v>1</v>
      </c>
      <c r="D6" s="87" t="s">
        <v>39131</v>
      </c>
      <c r="E6" s="90" t="s">
        <v>39106</v>
      </c>
      <c r="F6" s="91"/>
      <c r="G6" s="92">
        <f t="shared" ca="1" si="1"/>
        <v>46001.941344560182</v>
      </c>
      <c r="H6" s="91">
        <v>46001.886018518519</v>
      </c>
      <c r="I6" s="106" t="str">
        <f>IFERROR(VLOOKUP(D6,DB!A:F,6,0),"")</f>
        <v>SCECO</v>
      </c>
      <c r="J6" s="106" t="str">
        <f>IFERROR(VLOOKUP(D6,DB!A:G,7,0),"")</f>
        <v>Good</v>
      </c>
      <c r="K6" s="93"/>
      <c r="L6" s="87" t="str">
        <f>IFERROR(VLOOKUP(D6,DB!A:I,9,0),"")</f>
        <v>Latis</v>
      </c>
    </row>
    <row r="7" spans="1:16" ht="15" customHeight="1">
      <c r="A7" s="106" t="s">
        <v>39132</v>
      </c>
      <c r="B7" s="106" t="s">
        <v>5395</v>
      </c>
      <c r="C7" s="89">
        <v>1</v>
      </c>
      <c r="D7" s="87" t="s">
        <v>39133</v>
      </c>
      <c r="E7" s="90" t="s">
        <v>39106</v>
      </c>
      <c r="F7" s="91">
        <v>46001.921527777777</v>
      </c>
      <c r="G7" s="92">
        <f t="shared" ca="1" si="1"/>
        <v>1.9816782405541744E-2</v>
      </c>
      <c r="H7" s="91">
        <v>46001.915856481479</v>
      </c>
      <c r="I7" s="106" t="s">
        <v>22</v>
      </c>
      <c r="J7" s="106" t="s">
        <v>670</v>
      </c>
      <c r="K7" s="93"/>
      <c r="L7" s="87" t="str">
        <f>IFERROR(VLOOKUP(D7,DB!A:I,9,0),"")</f>
        <v/>
      </c>
    </row>
    <row r="8" spans="1:16" ht="15" customHeight="1">
      <c r="A8" s="106" t="s">
        <v>39134</v>
      </c>
      <c r="B8" s="106" t="str">
        <f>IFERROR(VLOOKUP(D8,DB!A:K,11,0),"")</f>
        <v>R4</v>
      </c>
      <c r="C8" s="89">
        <v>1</v>
      </c>
      <c r="D8" s="87" t="s">
        <v>39135</v>
      </c>
      <c r="E8" s="90" t="s">
        <v>39106</v>
      </c>
      <c r="F8" s="91">
        <v>46001.831250000003</v>
      </c>
      <c r="G8" s="92">
        <f t="shared" ca="1" si="1"/>
        <v>0.11009456017927732</v>
      </c>
      <c r="H8" s="91">
        <v>46001.937118055554</v>
      </c>
      <c r="I8" s="106" t="str">
        <f>IFERROR(VLOOKUP(D8,DB!A:F,6,0),"")</f>
        <v>SCECO</v>
      </c>
      <c r="J8" s="106" t="str">
        <f>IFERROR(VLOOKUP(D8,DB!A:G,7,0),"")</f>
        <v>Good</v>
      </c>
      <c r="K8" s="93"/>
      <c r="L8" s="87" t="str">
        <f>IFERROR(VLOOKUP(D8,DB!A:I,9,0),"")</f>
        <v>Latis</v>
      </c>
    </row>
    <row r="9" spans="1:16" ht="15" customHeight="1">
      <c r="A9" s="106" t="s">
        <v>39136</v>
      </c>
      <c r="B9" s="106" t="str">
        <f>IFERROR(VLOOKUP(D9,DB!A:K,11,0),"")</f>
        <v>R4</v>
      </c>
      <c r="C9" s="89">
        <v>1</v>
      </c>
      <c r="D9" s="87" t="s">
        <v>32186</v>
      </c>
      <c r="E9" s="90" t="s">
        <v>39106</v>
      </c>
      <c r="F9" s="91">
        <v>46001.93472222222</v>
      </c>
      <c r="G9" s="92">
        <f t="shared" ca="1" si="1"/>
        <v>6.6223379617440514E-3</v>
      </c>
      <c r="H9" s="91">
        <v>46001.929398148146</v>
      </c>
      <c r="I9" s="106" t="str">
        <f>IFERROR(VLOOKUP(D9,DB!A:F,6,0),"")</f>
        <v>SCECO</v>
      </c>
      <c r="J9" s="106" t="str">
        <f>IFERROR(VLOOKUP(D9,DB!A:G,7,0),"")</f>
        <v>Weak</v>
      </c>
      <c r="K9" s="93" t="s">
        <v>39137</v>
      </c>
      <c r="L9" s="87" t="str">
        <f>IFERROR(VLOOKUP(D9,DB!A:I,9,0),"")</f>
        <v>Latis</v>
      </c>
    </row>
    <row r="10" spans="1:16" ht="15" customHeight="1">
      <c r="A10" s="106"/>
      <c r="B10" s="106" t="str">
        <f>IFERROR(VLOOKUP(D10,DB!A:K,11,0),"")</f>
        <v/>
      </c>
      <c r="C10" s="89"/>
      <c r="D10" s="87"/>
      <c r="E10" s="90"/>
      <c r="F10" s="91"/>
      <c r="G10" s="92">
        <f t="shared" ca="1" si="1"/>
        <v>46001.941344560182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46001.941344560182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46001.941344560182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46001.941344560182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ref="G14:G59" ca="1" si="2">IFERROR(NOW()-F14,"")</f>
        <v>46001.941344560182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2"/>
        <v>46001.941344560182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46001.941344560182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46001.941344560182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46001.941344560182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46001.941344560182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46001.941344560182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46001.941344560182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46001.941344560182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46001.941344560182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46001.941344560182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46001.941344560182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46001.941344560182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46001.941344560182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46001.941344560182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46001.941344560182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46001.941344560182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46001.941344560182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46001.941344560182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46001.941344560182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46001.941344560182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46001.941344560182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46001.941344560182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46001.941344560182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46001.941344560182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46001.941344560182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46001.941344560182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46001.941344560182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46001.941344560182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46001.941344560182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46001.941344560182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46001.941344560182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46001.941344560182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46001.941344560182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46001.941344560182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46001.941344560182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46001.941344560182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46001.941344560182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46001.941344560182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46001.941344560182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46001.941344560182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46001.941344560182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46001.941344560182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46001.941344560182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46001.941344560182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46001.941344560182</v>
      </c>
      <c r="H59" s="91"/>
      <c r="I59" s="106" t="str">
        <f>IFERROR(VLOOKUP(D59,DB!A:F,6,0),"")</f>
        <v/>
      </c>
      <c r="J59" s="106" t="str">
        <f>IFERROR(VLOOKUP(D59,DB!A:G,7,0),"")</f>
        <v/>
      </c>
      <c r="K59" s="93"/>
      <c r="L59" s="8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opLeftCell="A14" workbookViewId="0">
      <selection activeCell="D31" sqref="D31"/>
    </sheetView>
  </sheetViews>
  <sheetFormatPr defaultColWidth="11.19921875" defaultRowHeight="15"/>
  <cols>
    <col min="1" max="1" width="18.89843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39138</v>
      </c>
    </row>
    <row r="2" spans="1:13" s="39" customFormat="1">
      <c r="A2" s="37" t="s">
        <v>39139</v>
      </c>
      <c r="B2" s="37" t="str">
        <f>IFERROR(VLOOKUP(D2,[1]DB!A:K,11,0),"")</f>
        <v>R5</v>
      </c>
      <c r="C2" s="37">
        <v>3</v>
      </c>
      <c r="D2" s="99" t="s">
        <v>36085</v>
      </c>
      <c r="E2" s="37" t="s">
        <v>39106</v>
      </c>
      <c r="F2" s="38">
        <v>45891.832060185188</v>
      </c>
      <c r="G2" s="101">
        <f ca="1">IFERROR(NOW()-F2,"")</f>
        <v>110.10928437499388</v>
      </c>
      <c r="H2" s="38">
        <v>45891.790393518517</v>
      </c>
      <c r="I2" s="37" t="str">
        <f>IFERROR(VLOOKUP(D2,[1]DB!A:F,6,0),"")</f>
        <v>Generator-SG</v>
      </c>
      <c r="J2" s="37" t="str">
        <f>IFERROR(VLOOKUP(D2,[1]DB!A:G,7,0),"")</f>
        <v>Vandalized</v>
      </c>
      <c r="K2" s="37" t="s">
        <v>39140</v>
      </c>
      <c r="L2" s="37" t="str">
        <f>IFERROR(VLOOKUP(D2,[1]DB!A:I,9,0),"")</f>
        <v>Latis</v>
      </c>
      <c r="M2" s="155"/>
    </row>
    <row r="3" spans="1:13" s="39" customFormat="1" ht="30.75">
      <c r="A3" s="37" t="s">
        <v>39141</v>
      </c>
      <c r="B3" s="37" t="str">
        <f>IFERROR(VLOOKUP(D3,[1]DB!A:K,11,0),"")</f>
        <v>R5</v>
      </c>
      <c r="C3" s="37">
        <v>1</v>
      </c>
      <c r="D3" s="37" t="s">
        <v>33407</v>
      </c>
      <c r="E3" s="37" t="s">
        <v>39112</v>
      </c>
      <c r="F3" s="38">
        <v>45926.188877314817</v>
      </c>
      <c r="G3" s="101">
        <f t="shared" ref="G3" ca="1" si="0">IFERROR(NOW()-F3,"")</f>
        <v>75.752467245365551</v>
      </c>
      <c r="H3" s="38">
        <v>45926.158159722225</v>
      </c>
      <c r="I3" s="37" t="str">
        <f>IFERROR(VLOOKUP(D3,[1]DB!A:F,6,0),"")</f>
        <v>SCECO</v>
      </c>
      <c r="J3" s="37" t="str">
        <f>IFERROR(VLOOKUP(D3,[1]DB!A:G,7,0),"")</f>
        <v>Good</v>
      </c>
      <c r="K3" s="37" t="s">
        <v>39142</v>
      </c>
      <c r="L3" s="37" t="str">
        <f>IFERROR(VLOOKUP(D3,[1]DB!A:I,9,0),"")</f>
        <v>Latis</v>
      </c>
      <c r="M3" s="37"/>
    </row>
    <row r="4" spans="1:13" s="39" customFormat="1" ht="45.75" customHeight="1">
      <c r="A4" s="102" t="s">
        <v>39143</v>
      </c>
      <c r="B4" s="102" t="str">
        <f>IFERROR(VLOOKUP(D4,[1]DB!A:K,11,0),"")</f>
        <v>R5</v>
      </c>
      <c r="C4" s="102">
        <v>1</v>
      </c>
      <c r="D4" s="102" t="s">
        <v>34832</v>
      </c>
      <c r="E4" s="102" t="s">
        <v>39112</v>
      </c>
      <c r="F4" s="103">
        <v>45948.661111111112</v>
      </c>
      <c r="G4" s="104">
        <f t="shared" ref="G4" ca="1" si="1">IFERROR(NOW()-F4,"")</f>
        <v>53.280233449069783</v>
      </c>
      <c r="H4" s="103">
        <v>45948.661111111112</v>
      </c>
      <c r="I4" s="102" t="str">
        <f>IFERROR(VLOOKUP(D4,[1]DB!A:F,6,0),"")</f>
        <v>SCECO</v>
      </c>
      <c r="J4" s="102" t="str">
        <f>IFERROR(VLOOKUP(D4,[1]DB!A:G,7,0),"")</f>
        <v>Dead</v>
      </c>
      <c r="K4" s="102" t="s">
        <v>39144</v>
      </c>
      <c r="L4" s="102" t="str">
        <f>IFERROR(VLOOKUP(D4,[1]DB!A:I,9,0),"")</f>
        <v>Latis</v>
      </c>
      <c r="M4" s="37"/>
    </row>
    <row r="5" spans="1:13" s="39" customFormat="1" ht="30.75">
      <c r="A5" s="102" t="s">
        <v>39145</v>
      </c>
      <c r="B5" s="102" t="str">
        <f>IFERROR(VLOOKUP(D5,[1]DB!A:K,11,0),"")</f>
        <v>R5</v>
      </c>
      <c r="C5" s="102">
        <v>1</v>
      </c>
      <c r="D5" s="102" t="s">
        <v>36592</v>
      </c>
      <c r="E5" s="102" t="s">
        <v>39106</v>
      </c>
      <c r="F5" s="103">
        <v>45981.373298611114</v>
      </c>
      <c r="G5" s="104">
        <f ca="1">IFERROR(NOW()-F5,"")</f>
        <v>20.568045949068619</v>
      </c>
      <c r="H5" s="130">
        <v>45981.360798611109</v>
      </c>
      <c r="I5" s="102" t="str">
        <f>IFERROR(VLOOKUP(D5,[1]DB!A:F,6,0),"")</f>
        <v>SCECO</v>
      </c>
      <c r="J5" s="102" t="str">
        <f>IFERROR(VLOOKUP(D5,[1]DB!A:G,7,0),"")</f>
        <v>Dead</v>
      </c>
      <c r="K5" s="102" t="s">
        <v>39146</v>
      </c>
      <c r="L5" s="102" t="str">
        <f>IFERROR(VLOOKUP(D5,[1]DB!A:I,9,0),"")</f>
        <v>Latis</v>
      </c>
      <c r="M5" s="37"/>
    </row>
    <row r="6" spans="1:13">
      <c r="A6" s="37" t="s">
        <v>39147</v>
      </c>
      <c r="B6" s="37" t="str">
        <f>IFERROR(VLOOKUP(D6,[1]DB!A:K,11,0),"")</f>
        <v>R5</v>
      </c>
      <c r="C6" s="37">
        <v>1</v>
      </c>
      <c r="D6" s="37" t="s">
        <v>37850</v>
      </c>
      <c r="E6" s="37" t="s">
        <v>39106</v>
      </c>
      <c r="F6" s="38">
        <v>45997.107488425929</v>
      </c>
      <c r="G6" s="129">
        <f t="shared" ref="G6" ca="1" si="2">IFERROR(NOW()-F6,"")</f>
        <v>4.8338561342534376</v>
      </c>
      <c r="H6" s="38">
        <v>45997.093599537038</v>
      </c>
      <c r="I6" s="37" t="str">
        <f>IFERROR(VLOOKUP(D6,[1]DB!A:F,6,0),"")</f>
        <v>SCECO</v>
      </c>
      <c r="J6" s="37" t="str">
        <f>IFERROR(VLOOKUP(D6,[1]DB!A:G,7,0),"")</f>
        <v>In progress</v>
      </c>
      <c r="K6" s="37" t="s">
        <v>39148</v>
      </c>
      <c r="L6" s="37" t="str">
        <f>IFERROR(VLOOKUP(D6,[1]DB!A:I,9,0),"")</f>
        <v>Latis</v>
      </c>
      <c r="M6" s="37"/>
    </row>
    <row r="7" spans="1:13">
      <c r="A7" s="37" t="s">
        <v>39149</v>
      </c>
      <c r="B7" s="37" t="str">
        <f>IFERROR(VLOOKUP(D7,[1]DB!A:K,11,0),"")</f>
        <v>R5</v>
      </c>
      <c r="C7" s="37">
        <v>1</v>
      </c>
      <c r="D7" s="37" t="s">
        <v>35439</v>
      </c>
      <c r="E7" s="37" t="s">
        <v>39106</v>
      </c>
      <c r="F7" s="38">
        <v>46001.840150462966</v>
      </c>
      <c r="G7" s="129">
        <f ca="1">IFERROR(NOW()-F7,"")</f>
        <v>0.10119409721664852</v>
      </c>
      <c r="H7" s="38">
        <v>46001.834421296298</v>
      </c>
      <c r="I7" s="37" t="str">
        <f>IFERROR(VLOOKUP(D7,[1]DB!A:F,6,0),"")</f>
        <v>Generator-SG</v>
      </c>
      <c r="J7" s="37" t="str">
        <f>IFERROR(VLOOKUP(D7,[1]DB!A:G,7,0),"")</f>
        <v>Vandalized</v>
      </c>
      <c r="K7" s="37" t="s">
        <v>39150</v>
      </c>
      <c r="L7" s="37" t="str">
        <f>IFERROR(VLOOKUP(D7,[1]DB!A:I,9,0),"")</f>
        <v>Latis</v>
      </c>
      <c r="M7" s="37"/>
    </row>
    <row r="8" spans="1:13" ht="15.75">
      <c r="A8" s="157" t="s">
        <v>39151</v>
      </c>
      <c r="B8" s="37" t="str">
        <f>IFERROR(VLOOKUP(D8,[1]DB!A:K,11,0),"")</f>
        <v>R5</v>
      </c>
      <c r="C8" s="37">
        <v>2</v>
      </c>
      <c r="D8" s="151" t="s">
        <v>36133</v>
      </c>
      <c r="E8" s="37" t="s">
        <v>39106</v>
      </c>
      <c r="F8" s="38">
        <v>46001.901469907411</v>
      </c>
      <c r="G8" s="129">
        <f ca="1">IFERROR(NOW()-F8,"")</f>
        <v>3.9874652771686669E-2</v>
      </c>
      <c r="H8" s="38"/>
      <c r="I8" s="37" t="str">
        <f>IFERROR(VLOOKUP(D8,[1]DB!A:F,6,0),"")</f>
        <v>Generator-SG</v>
      </c>
      <c r="J8" s="37" t="str">
        <f>IFERROR(VLOOKUP(D8,[1]DB!A:G,7,0),"")</f>
        <v>Vandalized</v>
      </c>
      <c r="K8" s="37" t="s">
        <v>39152</v>
      </c>
      <c r="L8" s="37" t="str">
        <f>IFERROR(VLOOKUP(D8,[1]DB!A:I,9,0),"")</f>
        <v>Latis</v>
      </c>
      <c r="M8" s="37"/>
    </row>
    <row r="9" spans="1:13">
      <c r="A9" s="37"/>
      <c r="B9" s="37" t="str">
        <f>IFERROR(VLOOKUP(D9,[1]DB!A:K,11,0),"")</f>
        <v>R5</v>
      </c>
      <c r="C9" s="37">
        <v>1</v>
      </c>
      <c r="D9" t="s">
        <v>34871</v>
      </c>
      <c r="E9" s="37" t="s">
        <v>39106</v>
      </c>
      <c r="F9" s="38"/>
      <c r="G9" s="129">
        <f ca="1">IFERROR(NOW()-F9,"")</f>
        <v>46001.941344560182</v>
      </c>
      <c r="H9" s="38"/>
      <c r="I9" s="37" t="str">
        <f>IFERROR(VLOOKUP(D9,[1]DB!A:F,6,0),"")</f>
        <v>Generator-SG</v>
      </c>
      <c r="J9" s="37" t="str">
        <f>IFERROR(VLOOKUP(D9,[1]DB!A:G,7,0),"")</f>
        <v>Vandalized</v>
      </c>
      <c r="K9" s="37"/>
      <c r="L9" s="37" t="str">
        <f>IFERROR(VLOOKUP(D9,[1]DB!A:I,9,0),"")</f>
        <v>Latis</v>
      </c>
      <c r="M9" s="37"/>
    </row>
    <row r="10" spans="1:13">
      <c r="A10" s="37"/>
      <c r="B10" s="37" t="str">
        <f>IFERROR(VLOOKUP(D10,[1]DB!A:K,11,0),"")</f>
        <v/>
      </c>
      <c r="C10" s="37"/>
      <c r="D10" s="37"/>
      <c r="E10" s="37"/>
      <c r="F10" s="38"/>
      <c r="G10" s="129">
        <f ca="1">IFERROR(NOW()-F10,"")</f>
        <v>46001.941344560182</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46001.941344560182</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46001.941344560182</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46001.941344560182</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46001.941344560182</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46001.941344560182</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46001.941344560182</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46001.941344560182</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46001.941344560182</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46001.941344560182</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46001.941344560182</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46001.941344560182</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46001.941344560182</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46001.941344560182</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46001.941344560182</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46001.941344560182</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46001.941344560182</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46001.941344560182</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46001.941344560182</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46001.941344560182</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46001.941344560182</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46001.941344560182</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46001.941344560182</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46001.941344560182</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46001.941344560182</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46001.941344560182</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46001.941344560182</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46001.941344560182</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46001.941344560182</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46001.941344560182</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46001.941344560182</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46001.941344560182</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46001.941344560182</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46001.941344560182</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46001.941344560182</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46001.941344560182</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46001.941344560182</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46001.941344560182</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46001.941344560182</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46001.941344560182</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46001.941344560182</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46001.941344560182</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46001.941344560182</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46001.941344560182</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46001.941344560182</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46001.941344560182</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46001.941344560182</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46001.941344560182</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46001.941344560182</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46001.941344560182</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46001.941344560182</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46001.941344560182</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46001.941344560182</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46001.941344560182</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46001.941344560182</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46001.941344560182</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46001.941344560182</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46001.941344560182</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46001.941344560182</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46001.941344560182</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46001.941344560182</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46001.941344560182</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46001.941344560182</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46001.941344560182</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46001.941344560182</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46001.941344560182</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46001.941344560182</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46001.941344560182</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46001.941344560182</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46001.941344560182</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46001.941344560182</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46001.941344560182</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46001.941344560182</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46001.941344560182</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46001.941344560182</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46001.941344560182</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46001.941344560182</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46001.941344560182</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46001.941344560182</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46001.941344560182</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46001.941344560182</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9" ca="1" si="0">IFERROR(NOW()-F2,"-")</f>
        <v>46001.941344560182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46001.941344560182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46001.941344560182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46001.941344560182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46001.941344560182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46001.941344560182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46001.941344560182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46001.941344560182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46001.941344560182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46001.941344560182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46001.941344560182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46001.941344560182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46001.941344560182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46001.941344560182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46001.941344560182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46001.941344560182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46001.941344560182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46001.941344560182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46001.941344560182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46001.941344560182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46001.941344560182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46001.941344560182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46001.941344560182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46001.941344560182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46001.941344560182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46001.941344560182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46001.941344560182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46001.941344560182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46001.941344560182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46001.941344560182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46001.941344560182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46001.941344560182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46001.941344560182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46001.941344560182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46001.941344560182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46001.941344560182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46001.941344560182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46001.941344560182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46001.941344560182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46001.941344560182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46001.941344560182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46001.941344560182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46001.941344560182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46001.941344560182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46001.941344560182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46001.941344560182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46001.941344560182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46001.941344560182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46001.941344560182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46001.941344560182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46001.941344560182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46001.941344560182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46001.941344560182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46001.941344560182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46001.941344560182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46001.941344560182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46001.941344560182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46001.941344560182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ref="G60:G123" ca="1" si="1">IFERROR(NOW()-F60,"-")</f>
        <v>46001.941344560182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46001.941344560182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46001.941344560182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46001.941344560182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46001.941344560182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46001.941344560182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46001.941344560182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46001.941344560182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46001.941344560182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46001.941344560182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46001.941344560182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46001.941344560182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46001.941344560182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46001.941344560182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46001.941344560182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46001.941344560182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46001.941344560182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46001.941344560182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46001.941344560182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46001.941344560182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46001.941344560182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46001.941344560182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46001.941344560182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46001.941344560182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46001.941344560182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46001.941344560182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46001.941344560182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46001.941344560182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46001.941344560182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46001.941344560182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46001.941344560182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46001.941344560182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46001.941344560182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46001.941344560182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46001.941344560182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46001.941344560182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46001.941344560182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46001.941344560182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46001.941344560182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46001.941344560182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46001.941344560182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46001.941344560182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46001.941344560182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46001.941344560182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46001.941344560182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46001.941344560182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46001.941344560182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46001.941344560182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46001.941344560182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46001.941344560182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46001.941344560182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46001.941344560182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46001.941344560182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46001.941344560182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46001.941344560182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46001.941344560182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46001.941344560182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46001.941344560182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46001.941344560182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46001.941344560182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46001.941344560182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46001.941344560182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46001.941344560182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46001.941344560182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ref="G124:G187" ca="1" si="2">IFERROR(NOW()-F124,"-")</f>
        <v>46001.941344560182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46001.941344560182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46001.941344560182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46001.941344560182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46001.941344560182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46001.941344560182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46001.941344560182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46001.941344560182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46001.941344560182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46001.941344560182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46001.941344560182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46001.941344560182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46001.941344560182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46001.941344560182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46001.941344560182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46001.941344560182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46001.941344560182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46001.941344560182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46001.941344560182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46001.941344560182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46001.941344560182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46001.941344560182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46001.941344560182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46001.941344560182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46001.941344560182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46001.941344560182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46001.941344560182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46001.941344560182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46001.941344560182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46001.941344560182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46001.941344560182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46001.941344560182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46001.941344560182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46001.941344560182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46001.941344560182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46001.941344560182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46001.941344560182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46001.941344560182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46001.941344560182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46001.941344560182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46001.941344560182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46001.941344560182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46001.941344560182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46001.941344560182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46001.941344560182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46001.941344560182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46001.941344560182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46001.941344560182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46001.941344560182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46001.941344560182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46001.941344560182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46001.941344560182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46001.941344560182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46001.941344560182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46001.941344560182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46001.941344560182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46001.941344560182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46001.941344560182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46001.941344560182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46001.941344560182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46001.941344560182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46001.941344560182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46001.941344560182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46001.941344560182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ref="G188:G251" ca="1" si="3">IFERROR(NOW()-F188,"-")</f>
        <v>46001.941344560182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46001.941344560182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46001.941344560182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46001.941344560182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46001.941344560182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46001.941344560182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46001.941344560182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46001.941344560182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46001.941344560182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46001.941344560182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46001.941344560182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46001.941344560182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46001.941344560182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46001.941344560182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46001.941344560182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46001.941344560182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46001.941344560182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46001.941344560182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46001.941344560182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46001.941344560182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46001.941344560182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46001.941344560182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46001.941344560182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46001.941344560182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46001.941344560182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46001.941344560182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46001.941344560182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46001.941344560182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46001.941344560182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46001.941344560182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46001.941344560182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46001.941344560182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46001.941344560182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46001.941344560182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46001.941344560182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46001.941344560182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46001.941344560182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46001.941344560182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46001.941344560182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46001.941344560182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46001.941344560182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46001.941344560182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46001.941344560182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46001.941344560182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46001.941344560182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46001.941344560182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46001.941344560182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46001.941344560182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46001.941344560182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46001.941344560182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46001.941344560182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46001.941344560182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46001.941344560182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46001.941344560182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46001.941344560182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46001.941344560182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46001.941344560182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46001.941344560182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46001.941344560182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46001.941344560182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46001.941344560182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46001.941344560182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46001.941344560182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46001.941344560182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ref="G252:G315" ca="1" si="4">IFERROR(NOW()-F252,"-")</f>
        <v>46001.941344560182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46001.941344560182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46001.941344560182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46001.941344560182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46001.941344560182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46001.941344560182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46001.941344560182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46001.941344560182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46001.941344560182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46001.941344560182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46001.941344560182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46001.941344560182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46001.941344560182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46001.941344560182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46001.941344560182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46001.941344560182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46001.941344560182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46001.941344560182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46001.941344560182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46001.941344560182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46001.941344560182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46001.941344560182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46001.941344560182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46001.941344560182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46001.941344560182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46001.941344560182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46001.941344560182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46001.941344560182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46001.941344560182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46001.941344560182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46001.941344560182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46001.941344560182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46001.941344560182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46001.941344560182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46001.941344560182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46001.941344560182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46001.941344560182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46001.941344560182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46001.941344560182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46001.941344560182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46001.941344560182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46001.941344560182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46001.941344560182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46001.941344560182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46001.941344560182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46001.941344560182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46001.941344560182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46001.941344560182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46001.941344560182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46001.941344560182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46001.941344560182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46001.941344560182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46001.941344560182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46001.941344560182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46001.941344560182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46001.941344560182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46001.941344560182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46001.941344560182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46001.941344560182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46001.941344560182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46001.941344560182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46001.941344560182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46001.941344560182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46001.941344560182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ref="G316:G379" ca="1" si="5">IFERROR(NOW()-F316,"-")</f>
        <v>46001.941344560182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46001.941344560182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46001.941344560182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46001.941344560182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46001.941344560182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46001.941344560182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46001.941344560182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46001.941344560182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46001.941344560182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46001.941344560182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46001.941344560182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46001.941344560182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46001.941344560182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46001.941344560182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46001.941344560182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46001.941344560182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46001.941344560182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46001.941344560182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46001.941344560182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46001.941344560182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46001.941344560182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46001.941344560182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46001.941344560182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46001.941344560182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46001.941344560182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46001.941344560182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46001.941344560182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46001.941344560182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46001.941344560182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46001.941344560182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46001.941344560182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46001.941344560182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46001.941344560182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46001.941344560182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46001.941344560182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46001.941344560182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46001.941344560182</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46001.941344560182</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46001.941344560182</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46001.941344560182</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46001.941344560182</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46001.941344560182</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46001.941344560182</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46001.941344560182</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46001.941344560182</v>
      </c>
      <c r="H360" s="116"/>
      <c r="I360" s="114" t="str">
        <f>IFERROR(VLOOKUP(D360,DB!A:F,6,0),"")</f>
        <v/>
      </c>
      <c r="J360" s="114" t="str">
        <f>IFERROR(VLOOKUP(D360,DB!A:G,7,0),"")</f>
        <v/>
      </c>
      <c r="K360" s="117"/>
      <c r="L360" s="131" t="str">
        <f>IFERROR(VLOOKUP(D360,DB!A:I,9,0),"")</f>
        <v/>
      </c>
    </row>
    <row r="361" spans="1:12" ht="31.5" customHeight="1">
      <c r="A361" s="137"/>
      <c r="B361" s="138" t="str">
        <f>IFERROR(VLOOKUP(D361,DB!A:K,11,0),"")</f>
        <v/>
      </c>
      <c r="C361" s="139"/>
      <c r="D361" s="138"/>
      <c r="E361" s="136"/>
      <c r="F361" s="140"/>
      <c r="G361" s="141">
        <f t="shared" ca="1" si="5"/>
        <v>46001.941344560182</v>
      </c>
      <c r="H361" s="140"/>
      <c r="I361" s="138" t="str">
        <f>IFERROR(VLOOKUP(D361,DB!A:F,6,0),"")</f>
        <v/>
      </c>
      <c r="J361" s="138" t="str">
        <f>IFERROR(VLOOKUP(D361,DB!A:G,7,0),"")</f>
        <v/>
      </c>
      <c r="K361" s="142"/>
      <c r="L361" s="143" t="str">
        <f>IFERROR(VLOOKUP(D361,DB!A:I,9,0),"")</f>
        <v/>
      </c>
    </row>
  </sheetData>
  <dataValidations count="2">
    <dataValidation allowBlank="1" showInputMessage="1" showErrorMessage="1" sqref="E1" xr:uid="{9E1BC488-8814-4F8A-8DBE-742B3278AB71}"/>
    <dataValidation type="list" allowBlank="1" showInputMessage="1" showErrorMessage="1" sqref="E2:E3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2025-12-10T19:35:33Z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