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556" documentId="13_ncr:1_{F6CB121F-512D-4AA6-A0C1-0FB36C537598}" xr6:coauthVersionLast="47" xr6:coauthVersionMax="47" xr10:uidLastSave="{D8539DA0-6E0A-4DE6-983B-7C794CD593C9}"/>
  <bookViews>
    <workbookView xWindow="-109" yWindow="-109" windowWidth="26301" windowHeight="14169" firstSheet="6"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 i="3" l="1"/>
  <c r="J3" i="3"/>
  <c r="I3" i="3"/>
  <c r="B3" i="3"/>
  <c r="I4" i="3"/>
  <c r="I2" i="3"/>
  <c r="B4" i="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3" i="1"/>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G3"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L2"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J2"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alcChain>
</file>

<file path=xl/sharedStrings.xml><?xml version="1.0" encoding="utf-8"?>
<sst xmlns="http://schemas.openxmlformats.org/spreadsheetml/2006/main" count="179037" uniqueCount="39110">
  <si>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</si>
  <si>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</si>
  <si>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</si>
  <si>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</si>
  <si>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</si>
  <si>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</si>
  <si>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</si>
  <si>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</si>
  <si>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</si>
  <si>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</si>
  <si>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</si>
  <si>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</si>
  <si>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</si>
  <si>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</si>
  <si>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</si>
  <si>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</si>
  <si>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</si>
  <si>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</si>
  <si>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</si>
  <si>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</si>
  <si>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</si>
  <si>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</si>
  <si>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</si>
  <si>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</si>
  <si>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</si>
  <si>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</si>
  <si>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</si>
  <si>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</si>
  <si>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</si>
  <si>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</si>
  <si>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</si>
  <si>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</si>
  <si>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</si>
  <si>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</si>
  <si>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</si>
  <si>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</si>
  <si>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</si>
  <si>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</si>
  <si>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</si>
  <si>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</si>
  <si>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</si>
  <si>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</si>
  <si>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</si>
  <si>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</si>
  <si>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</si>
  <si>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</si>
  <si>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</si>
  <si>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</si>
  <si>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</si>
  <si>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</si>
  <si>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</si>
  <si>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</si>
  <si>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</si>
  <si>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</si>
  <si>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</si>
  <si>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</si>
  <si>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</si>
  <si>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</si>
  <si>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</si>
  <si>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</si>
  <si>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</si>
  <si>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</si>
  <si>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</si>
  <si>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</si>
  <si>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</si>
  <si>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</si>
  <si>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</si>
  <si>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</si>
  <si>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</si>
  <si>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</si>
  <si>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</si>
  <si>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</si>
  <si>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</si>
  <si>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</si>
  <si>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</si>
  <si>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</si>
  <si>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</si>
  <si>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</si>
  <si>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</si>
  <si>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</si>
  <si>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</si>
  <si>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</si>
  <si>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</si>
  <si>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</si>
  <si>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</si>
  <si>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</si>
  <si>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</si>
  <si>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</si>
  <si>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</si>
  <si>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</si>
  <si>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</si>
  <si>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</si>
  <si>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</si>
  <si>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</si>
  <si>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</si>
  <si>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</si>
  <si>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</si>
  <si>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</si>
  <si>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</si>
  <si>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</si>
  <si>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</si>
  <si>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</si>
  <si>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</si>
  <si>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</si>
  <si>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</si>
  <si>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</si>
  <si>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</si>
  <si>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</si>
  <si>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</si>
  <si>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</si>
  <si>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</si>
  <si>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</si>
  <si>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</si>
  <si>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</si>
  <si>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</si>
  <si>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</si>
  <si>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</si>
  <si>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</si>
  <si>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</si>
  <si>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</si>
  <si>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</si>
  <si>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</si>
  <si>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</si>
  <si>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</si>
  <si>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</si>
  <si>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</si>
  <si>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</si>
  <si>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</si>
  <si>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</si>
  <si>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</si>
  <si>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</si>
  <si>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</si>
  <si>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</si>
  <si>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</si>
  <si>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</si>
  <si>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</si>
  <si>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</si>
  <si>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</si>
  <si>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</si>
  <si>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</si>
  <si>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</si>
  <si>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</si>
  <si>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</si>
  <si>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</si>
  <si>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</si>
  <si>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</si>
  <si>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</si>
  <si>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</si>
  <si>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</si>
  <si>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</si>
  <si>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</si>
  <si>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</si>
  <si>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</si>
  <si>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</si>
  <si>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</si>
  <si>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</si>
  <si>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</si>
  <si>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</si>
  <si>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</si>
  <si>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</si>
  <si>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</si>
  <si>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</si>
  <si>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</si>
  <si>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</si>
  <si>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</si>
  <si>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</si>
  <si>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</si>
  <si>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</si>
  <si>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</si>
  <si>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</si>
  <si>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</si>
  <si>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</si>
  <si>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</si>
  <si>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</si>
  <si>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</si>
  <si>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</si>
  <si>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</si>
  <si>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</si>
  <si>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</si>
  <si>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</si>
  <si>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</si>
  <si>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</si>
  <si>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</si>
  <si>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</si>
  <si>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</si>
  <si>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</si>
  <si>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</si>
  <si>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</si>
  <si>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</si>
  <si>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</si>
  <si>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</si>
  <si>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</si>
  <si>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</si>
  <si>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</si>
  <si>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</si>
  <si>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</si>
  <si>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</si>
  <si>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</si>
  <si>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</si>
  <si>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</si>
  <si>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</si>
  <si>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</si>
  <si>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</si>
  <si>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</si>
  <si>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</si>
  <si>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</si>
  <si>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</si>
  <si>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</si>
  <si>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</si>
  <si>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</si>
  <si>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</si>
  <si>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</si>
  <si>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</si>
  <si>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</si>
  <si>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</si>
  <si>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</si>
  <si>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</si>
  <si>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</si>
  <si>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</si>
  <si>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</si>
  <si>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</si>
  <si>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</si>
  <si>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</si>
  <si>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</si>
  <si>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</si>
  <si>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</si>
  <si>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</si>
  <si>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</si>
  <si>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</si>
  <si>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</si>
  <si>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</si>
  <si>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</si>
  <si>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</si>
  <si>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</si>
  <si>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</si>
  <si>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</si>
  <si>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</si>
  <si>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</si>
  <si>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</si>
  <si>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</si>
  <si>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</si>
  <si>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</si>
  <si>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</si>
  <si>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</si>
  <si>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</si>
  <si>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</si>
  <si>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</si>
  <si>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</si>
  <si>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</si>
  <si>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</si>
  <si>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</si>
  <si>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</si>
  <si>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</si>
  <si>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</si>
  <si>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</si>
  <si>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</si>
  <si>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</si>
  <si>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</si>
  <si>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</si>
  <si>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</si>
  <si>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</si>
  <si>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</si>
  <si>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</si>
  <si>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</si>
  <si>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</si>
  <si>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</si>
  <si>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</si>
  <si>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</si>
  <si>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</si>
  <si>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</si>
  <si>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</si>
  <si>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</si>
  <si>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</si>
  <si>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</si>
  <si>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</si>
  <si>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</si>
  <si>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</si>
  <si>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</si>
  <si>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</si>
  <si>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</si>
  <si>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</si>
  <si>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</si>
  <si>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</si>
  <si>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</si>
  <si>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</si>
  <si>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</si>
  <si>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</si>
  <si>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</si>
  <si>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</si>
  <si>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</si>
  <si>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</si>
  <si>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</si>
  <si>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</si>
  <si>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</si>
  <si>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</si>
  <si>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</si>
  <si>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</si>
  <si>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</si>
  <si>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</si>
  <si>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</si>
  <si>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</si>
  <si>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</si>
  <si>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</si>
  <si>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</si>
  <si>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</si>
  <si>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</si>
  <si>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</si>
  <si>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</si>
  <si>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</si>
  <si>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</si>
  <si>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</si>
  <si>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</si>
  <si>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</si>
  <si>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</si>
  <si>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</si>
  <si>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</si>
  <si>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</si>
  <si>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</si>
  <si>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</si>
  <si>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</si>
  <si>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</si>
  <si>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</si>
  <si>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</si>
  <si>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</si>
  <si>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</si>
  <si>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</si>
  <si>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</si>
  <si>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</si>
  <si>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</si>
  <si>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</si>
  <si>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</si>
  <si>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</si>
  <si>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</si>
  <si>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</si>
  <si>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</si>
  <si>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</si>
  <si>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</si>
  <si>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</si>
  <si>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</si>
  <si>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</si>
  <si>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</si>
  <si>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</si>
  <si>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</si>
  <si>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</si>
  <si>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</si>
  <si>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</si>
  <si>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</si>
  <si>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</si>
  <si>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</si>
  <si>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</si>
  <si>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</si>
  <si>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</si>
  <si>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</si>
  <si>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</si>
  <si>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</si>
  <si>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</si>
  <si>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</si>
  <si>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</si>
  <si>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</si>
  <si>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</si>
  <si>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</si>
  <si>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</si>
  <si>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</si>
  <si>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</si>
  <si>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</si>
  <si>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</si>
  <si>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</si>
  <si>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</si>
  <si>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</si>
  <si>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</si>
  <si>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</si>
  <si>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</si>
  <si>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</si>
  <si>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</si>
  <si>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</si>
  <si>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</si>
  <si>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</si>
  <si>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</si>
  <si>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</si>
  <si>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</si>
  <si>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</si>
  <si>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</si>
  <si>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</si>
  <si>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</si>
  <si>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</si>
  <si>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</si>
  <si>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</si>
  <si>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</si>
  <si>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</si>
  <si>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</si>
  <si>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</si>
  <si>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</si>
  <si>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</si>
  <si>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</si>
  <si>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</si>
  <si>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</si>
  <si>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</si>
  <si>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</si>
  <si>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</si>
  <si>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</si>
  <si>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</si>
  <si>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</si>
  <si>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</si>
  <si>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</si>
  <si>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</si>
  <si>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</si>
  <si>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</si>
  <si>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</si>
  <si>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</si>
  <si>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</si>
  <si>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</si>
  <si>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</si>
  <si>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</si>
  <si>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</si>
  <si>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</si>
  <si>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</si>
  <si>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</si>
  <si>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</si>
  <si>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</si>
  <si>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</si>
  <si>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</si>
  <si>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</si>
  <si>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</si>
  <si>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</si>
  <si>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</si>
  <si>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</si>
  <si>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</si>
  <si>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</si>
  <si>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</si>
  <si>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</si>
  <si>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</si>
  <si>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</si>
  <si>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</si>
  <si>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</si>
  <si>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</si>
  <si>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</si>
  <si>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</si>
  <si>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</si>
  <si>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</si>
  <si>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</si>
  <si>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</si>
  <si>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</si>
  <si>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</si>
  <si>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</si>
  <si>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</si>
  <si>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</si>
  <si>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</si>
  <si>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</si>
  <si>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</si>
  <si>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</si>
  <si>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</si>
  <si>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</si>
  <si>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</si>
  <si>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</si>
  <si>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</si>
  <si>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</si>
  <si>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</si>
  <si>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</si>
  <si>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</si>
  <si>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</si>
  <si>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</si>
  <si>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</si>
  <si>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</si>
  <si>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</si>
  <si>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</si>
  <si>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</si>
  <si>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</si>
  <si>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</si>
  <si>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</si>
  <si>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</si>
  <si>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</si>
  <si>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</si>
  <si>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</si>
  <si>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</si>
  <si>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</si>
  <si>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</si>
  <si>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</si>
  <si>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</si>
  <si>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</si>
  <si>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</si>
  <si>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</si>
  <si>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</si>
  <si>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</si>
  <si>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</si>
  <si>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</si>
  <si>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</si>
  <si>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</si>
  <si>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</si>
  <si>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</si>
  <si>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</si>
  <si>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</si>
  <si>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</si>
  <si>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</si>
  <si>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</si>
  <si>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</si>
  <si>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</si>
  <si>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</si>
  <si>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</si>
  <si>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</si>
  <si>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</si>
  <si>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</si>
  <si>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</si>
  <si>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</si>
  <si>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</si>
  <si>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</si>
  <si>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</si>
  <si>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</si>
  <si>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</si>
  <si>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</si>
  <si>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</si>
  <si>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</si>
  <si>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</si>
  <si>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</si>
  <si>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</si>
  <si>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</si>
  <si>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</si>
  <si>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</si>
  <si>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</si>
  <si>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</si>
  <si>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</si>
  <si>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</si>
  <si>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</si>
  <si>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</si>
  <si>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</si>
  <si>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</si>
  <si>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</si>
  <si>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</si>
  <si>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</si>
  <si>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</si>
  <si>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</si>
  <si>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</si>
  <si>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</si>
  <si>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</si>
  <si>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</si>
  <si>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</si>
  <si>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</si>
  <si>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</si>
  <si>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</si>
  <si>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</si>
  <si>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</si>
  <si>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</si>
  <si>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</si>
  <si>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</si>
  <si>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</si>
  <si>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</si>
  <si>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</si>
  <si>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</si>
  <si>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</si>
  <si>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</si>
  <si>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</si>
  <si>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</si>
  <si>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</si>
  <si>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</si>
  <si>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</si>
  <si>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</si>
  <si>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</si>
  <si>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</si>
  <si>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</si>
  <si>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</si>
  <si>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</si>
  <si>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</si>
  <si>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</si>
  <si>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</si>
  <si>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</si>
  <si>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</si>
  <si>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</si>
  <si>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</si>
  <si>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</si>
  <si>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</si>
  <si>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</si>
  <si>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</si>
  <si>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</si>
  <si>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</si>
  <si>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</si>
  <si>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</si>
  <si>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</si>
  <si>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</si>
  <si>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</si>
  <si>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</si>
  <si>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</si>
  <si>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</si>
  <si>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</si>
  <si>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</si>
  <si>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</si>
  <si>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</si>
  <si>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</si>
  <si>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</si>
  <si>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</si>
  <si>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</si>
  <si>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</si>
  <si>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</si>
  <si>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</si>
  <si>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</si>
  <si>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</si>
  <si>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</si>
  <si>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</si>
  <si>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</si>
  <si>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</si>
  <si>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</si>
  <si>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</si>
  <si>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</si>
  <si>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</si>
  <si>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</si>
  <si>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</si>
  <si>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</si>
  <si>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</si>
  <si>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</si>
  <si>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</si>
  <si>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</si>
  <si>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</si>
  <si>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</si>
  <si>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</si>
  <si>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</si>
  <si>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</si>
  <si>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</si>
  <si>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</si>
  <si>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</si>
  <si>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</si>
  <si>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</si>
  <si>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</si>
  <si>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</si>
  <si>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</si>
  <si>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</si>
  <si>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</si>
  <si>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</si>
  <si>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</si>
  <si>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</si>
  <si>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</si>
  <si>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</si>
  <si>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</si>
  <si>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</si>
  <si>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</si>
  <si>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</si>
  <si>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</si>
  <si>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</si>
  <si>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</si>
  <si>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</si>
  <si>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</si>
  <si>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</si>
  <si>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</si>
  <si>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</si>
  <si>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</si>
  <si>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</si>
  <si>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</si>
  <si>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</si>
  <si>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</si>
  <si>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</si>
  <si>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</si>
  <si>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</si>
  <si>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</si>
  <si>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</si>
  <si>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</si>
  <si>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</si>
  <si>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</si>
  <si>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</si>
  <si>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</si>
  <si>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</si>
  <si>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</si>
  <si>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</si>
  <si>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</si>
  <si>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</si>
  <si>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</si>
  <si>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</si>
  <si>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</si>
  <si>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</si>
  <si>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</si>
  <si>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</si>
  <si>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</si>
  <si>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</si>
  <si>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</si>
  <si>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</si>
  <si>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</si>
  <si>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</si>
  <si>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</si>
  <si>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</si>
  <si>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</si>
  <si>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</si>
  <si>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</si>
  <si>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</si>
  <si>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</si>
  <si>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</si>
  <si>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</si>
  <si>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</si>
  <si>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</si>
  <si>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</si>
  <si>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</si>
  <si>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</si>
  <si>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</si>
  <si>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</si>
  <si>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</si>
  <si>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</si>
  <si>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</si>
  <si>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</si>
  <si>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</si>
  <si>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</si>
  <si>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</si>
  <si>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</si>
  <si>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</si>
  <si>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</si>
  <si>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</si>
  <si>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</si>
  <si>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</si>
  <si>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</si>
  <si>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</si>
  <si>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</si>
  <si>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</si>
  <si>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</si>
  <si>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</si>
  <si>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</si>
  <si>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</si>
  <si>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</si>
  <si>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</si>
  <si>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</si>
  <si>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</si>
  <si>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</si>
  <si>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</si>
  <si>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</si>
  <si>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</si>
  <si>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</si>
  <si>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</si>
  <si>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</si>
  <si>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</si>
  <si>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</si>
  <si>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</si>
  <si>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</si>
  <si>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</si>
  <si>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</si>
  <si>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</si>
  <si>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</si>
  <si>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</si>
  <si>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</si>
  <si>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</si>
  <si>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</si>
  <si>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</si>
  <si>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</si>
  <si>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</si>
  <si>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</si>
  <si>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</si>
  <si>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</si>
  <si>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</si>
  <si>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</si>
  <si>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</si>
  <si>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</si>
  <si>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</si>
  <si>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</si>
  <si>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</si>
  <si>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</si>
  <si>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</si>
  <si>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</si>
  <si>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</si>
  <si>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</si>
  <si>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</si>
  <si>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</si>
  <si>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</si>
  <si>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</si>
  <si>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</si>
  <si>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</si>
  <si>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</si>
  <si>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</si>
  <si>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</si>
  <si>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</si>
  <si>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</si>
  <si>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</si>
  <si>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</si>
  <si>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</si>
  <si>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</si>
  <si>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</si>
  <si>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</si>
  <si>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</si>
  <si>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</si>
  <si>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</si>
  <si>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</si>
  <si>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</si>
  <si>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</si>
  <si>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</si>
  <si>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</si>
  <si>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</si>
  <si>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</si>
  <si>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</si>
  <si>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</si>
  <si>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</si>
  <si>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</si>
  <si>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</si>
  <si>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</si>
  <si>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</si>
  <si>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</si>
  <si>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</si>
  <si>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</si>
  <si>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</si>
  <si>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</si>
  <si>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</si>
  <si>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</si>
  <si>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</si>
  <si>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</si>
  <si>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</si>
  <si>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</si>
  <si>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</si>
  <si>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</si>
  <si>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</si>
  <si>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</si>
  <si>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</si>
  <si>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</si>
  <si>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</si>
  <si>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</si>
  <si>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</si>
  <si>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</si>
  <si>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</si>
  <si>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</si>
  <si>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</si>
  <si>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</si>
  <si>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</si>
  <si>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</si>
  <si>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</si>
  <si>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</si>
  <si>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</si>
  <si>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</si>
  <si>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</si>
  <si>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</si>
  <si>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</si>
  <si>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</si>
  <si>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</si>
  <si>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</si>
  <si>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</si>
  <si>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</si>
  <si>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</si>
  <si>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</si>
  <si>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</si>
  <si>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</si>
  <si>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</si>
  <si>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</si>
  <si>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</si>
  <si>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</si>
  <si>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</si>
  <si>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</si>
  <si>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</si>
  <si>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</si>
  <si>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</si>
  <si>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</si>
  <si>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</si>
  <si>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</si>
  <si>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</si>
  <si>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</si>
  <si>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</si>
  <si>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</si>
  <si>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</si>
  <si>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</si>
  <si>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</si>
  <si>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</si>
  <si>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</si>
  <si>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</si>
  <si>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</si>
  <si>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</si>
  <si>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</si>
  <si>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</si>
  <si>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</si>
  <si>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</si>
  <si>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</si>
  <si>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</si>
  <si>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</si>
  <si>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</si>
  <si>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</si>
  <si>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</si>
  <si>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</si>
  <si>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</si>
  <si>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</si>
  <si>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</si>
  <si>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</si>
  <si>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</si>
  <si>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</si>
  <si>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</si>
  <si>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</si>
  <si>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</si>
  <si>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</si>
  <si>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</si>
  <si>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</si>
  <si>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</si>
  <si>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</si>
  <si>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</si>
  <si>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</si>
  <si>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</si>
  <si>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</si>
  <si>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</si>
  <si>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</si>
  <si>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</si>
  <si>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</si>
  <si>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</si>
  <si>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</si>
  <si>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</si>
  <si>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</si>
  <si>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</si>
  <si>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</si>
  <si>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</si>
  <si>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</si>
  <si>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</si>
  <si>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</si>
  <si>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</si>
  <si>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</si>
  <si>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</si>
  <si>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</si>
  <si>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</si>
  <si>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</si>
  <si>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</si>
  <si>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</si>
  <si>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</si>
  <si>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</si>
  <si>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</si>
  <si>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</si>
  <si>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</si>
  <si>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</si>
  <si>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</si>
  <si>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</si>
  <si>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</si>
  <si>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</si>
  <si>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</si>
  <si>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</si>
  <si>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</si>
  <si>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</si>
  <si>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</si>
  <si>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</si>
  <si>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</si>
  <si>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</si>
  <si>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</si>
  <si>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</si>
  <si>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</si>
  <si>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</si>
  <si>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</si>
  <si>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</si>
  <si>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</si>
  <si>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</si>
  <si>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</si>
  <si>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</si>
  <si>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</si>
  <si>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</si>
  <si>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</si>
  <si>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</si>
  <si>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</si>
  <si>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</si>
  <si>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</si>
  <si>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</si>
  <si>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</si>
  <si>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</si>
  <si>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</si>
  <si>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</si>
  <si>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</si>
  <si>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</si>
  <si>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</si>
  <si>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</si>
  <si>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</si>
  <si>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</si>
  <si>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</si>
  <si>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</si>
  <si>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</si>
  <si>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</si>
  <si>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</si>
  <si>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</si>
  <si>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</si>
  <si>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</si>
  <si>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</si>
  <si>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</si>
  <si>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</si>
  <si>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</si>
  <si>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</si>
  <si>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</si>
  <si>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</si>
  <si>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</si>
  <si>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</si>
  <si>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</si>
  <si>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</si>
  <si>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</si>
  <si>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</si>
  <si>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</si>
  <si>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</si>
  <si>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</si>
  <si>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</si>
  <si>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</si>
  <si>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</si>
  <si>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</si>
  <si>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</si>
  <si>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</si>
  <si>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</si>
  <si>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</si>
  <si>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</si>
  <si>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</si>
  <si>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</si>
  <si>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</si>
  <si>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</si>
  <si>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</si>
  <si>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</si>
  <si>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</si>
  <si>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</si>
  <si>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</si>
  <si>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</si>
  <si>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</si>
  <si>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</si>
  <si>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</si>
  <si>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</si>
  <si>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</si>
  <si>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</si>
  <si>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</si>
  <si>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</si>
  <si>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</si>
  <si>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</si>
  <si>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</si>
  <si>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</si>
  <si>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</si>
  <si>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</si>
  <si>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</si>
  <si>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</si>
  <si>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</si>
  <si>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</si>
  <si>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</si>
  <si>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</si>
  <si>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</si>
  <si>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</si>
  <si>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</si>
  <si>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</si>
  <si>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</si>
  <si>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</si>
  <si>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</si>
  <si>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</si>
  <si>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</si>
  <si>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</si>
  <si>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</si>
  <si>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</si>
  <si>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</si>
  <si>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</si>
  <si>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</si>
  <si>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</si>
  <si>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</si>
  <si>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</si>
  <si>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</si>
  <si>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</si>
  <si>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</si>
  <si>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</si>
  <si>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</si>
  <si>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</si>
  <si>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</si>
  <si>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</si>
  <si>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</si>
  <si>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</si>
  <si>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</si>
  <si>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</si>
  <si>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</si>
  <si>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</si>
  <si>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</si>
  <si>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</si>
  <si>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</si>
  <si>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</si>
  <si>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</si>
  <si>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</si>
  <si>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</si>
  <si>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</si>
  <si>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</si>
  <si>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</si>
  <si>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</si>
  <si>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</si>
  <si>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</si>
  <si>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</si>
  <si>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</si>
  <si>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</si>
  <si>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</si>
  <si>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</si>
  <si>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</si>
  <si>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</si>
  <si>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</si>
  <si>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</si>
  <si>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</si>
  <si>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</si>
  <si>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</si>
  <si>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</si>
  <si>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</si>
  <si>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</si>
  <si>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</si>
  <si>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</si>
  <si>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</si>
  <si>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</si>
  <si>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</si>
  <si>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</si>
  <si>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</si>
  <si>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</si>
  <si>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</si>
  <si>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</si>
  <si>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</si>
  <si>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</si>
  <si>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</si>
  <si>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</si>
  <si>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</si>
  <si>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</si>
  <si>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</si>
  <si>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</si>
  <si>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</si>
  <si>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</si>
  <si>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</si>
  <si>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</si>
  <si>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</si>
  <si>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</si>
  <si>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</si>
  <si>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</si>
  <si>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</si>
  <si>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</si>
  <si>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</si>
  <si>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</si>
  <si>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</si>
  <si>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</si>
  <si>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</si>
  <si>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</si>
  <si>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</si>
  <si>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</si>
  <si>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</si>
  <si>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</si>
  <si>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</si>
  <si>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</si>
  <si>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</si>
  <si>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</si>
  <si>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</si>
  <si>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</si>
  <si>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</si>
  <si>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</si>
  <si>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</si>
  <si>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</si>
  <si>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</si>
  <si>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</si>
  <si>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</si>
  <si>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</si>
  <si>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</si>
  <si>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</si>
  <si>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</si>
  <si>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</si>
  <si>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</si>
  <si>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</si>
  <si>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</si>
  <si>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</si>
  <si>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</si>
  <si>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</si>
  <si>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</si>
  <si>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</si>
  <si>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</si>
  <si>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</si>
  <si>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</si>
  <si>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</si>
  <si>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</si>
  <si>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</si>
  <si>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</si>
  <si>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</si>
  <si>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</si>
  <si>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</si>
  <si>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</si>
  <si>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</si>
  <si>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</si>
  <si>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</si>
  <si>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</si>
  <si>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</si>
  <si>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</si>
  <si>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</si>
  <si>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</si>
  <si>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</si>
  <si>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</si>
  <si>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</si>
  <si>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</si>
  <si>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</si>
  <si>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</si>
  <si>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</si>
  <si>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</si>
  <si>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</si>
  <si>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</si>
  <si>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</si>
  <si>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</si>
  <si>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</si>
  <si>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</si>
  <si>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</si>
  <si>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</si>
  <si>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</si>
  <si>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</si>
  <si>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</si>
  <si>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</si>
  <si>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</si>
  <si>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</si>
  <si>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</si>
  <si>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</si>
  <si>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</si>
  <si>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</si>
  <si>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</si>
  <si>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</si>
  <si>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</si>
  <si>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</si>
  <si>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</si>
  <si>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</si>
  <si>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</si>
  <si>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</si>
  <si>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</si>
  <si>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</si>
  <si>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</si>
  <si>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</si>
  <si>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</si>
  <si>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</si>
  <si>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</si>
  <si>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</si>
  <si>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</si>
  <si>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</si>
  <si>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</si>
  <si>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</si>
  <si>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</si>
  <si>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</si>
  <si>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</si>
  <si>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</si>
  <si>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</si>
  <si>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</si>
  <si>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</si>
  <si>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</si>
  <si>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</si>
  <si>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</si>
  <si>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</si>
  <si>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</si>
  <si>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</si>
  <si>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</si>
  <si>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</si>
  <si>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</si>
  <si>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</si>
  <si>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</si>
  <si>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</si>
  <si>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</si>
  <si>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</si>
  <si>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</si>
  <si>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</si>
  <si>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</si>
  <si>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</si>
  <si>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</si>
  <si>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</si>
  <si>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</si>
  <si>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</si>
  <si>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</si>
  <si>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</si>
  <si>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</si>
  <si>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</si>
  <si>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</si>
  <si>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</si>
  <si>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</si>
  <si>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</si>
  <si>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</si>
  <si>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</si>
  <si>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</si>
  <si>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</si>
  <si>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</si>
  <si>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</si>
  <si>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</si>
  <si>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</si>
  <si>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</si>
  <si>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</si>
  <si>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</si>
  <si>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</si>
  <si>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</si>
  <si>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</si>
  <si>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</si>
  <si>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</si>
  <si>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</si>
  <si>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</si>
  <si>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</si>
  <si>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</si>
  <si>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</si>
  <si>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</si>
  <si>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</si>
  <si>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</si>
  <si>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</si>
  <si>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</si>
  <si>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</si>
  <si>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</si>
  <si>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</si>
  <si>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</si>
  <si>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</si>
  <si>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</si>
  <si>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</si>
  <si>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</si>
  <si>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</si>
  <si>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</si>
  <si>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</si>
  <si>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</si>
  <si>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</si>
  <si>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</si>
  <si>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</si>
  <si>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</si>
  <si>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</si>
  <si>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</si>
  <si>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</si>
  <si>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</si>
  <si>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</si>
  <si>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</si>
  <si>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</si>
  <si>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</si>
  <si>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</si>
  <si>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</si>
  <si>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</si>
  <si>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</si>
  <si>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</si>
  <si>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</si>
  <si>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</si>
  <si>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</si>
  <si>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</si>
  <si>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</si>
  <si>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</si>
  <si>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</si>
  <si>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</si>
  <si>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</si>
  <si>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</si>
  <si>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</si>
  <si>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</si>
  <si>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</si>
  <si>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</si>
  <si>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</si>
  <si>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</si>
  <si>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</si>
  <si>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</si>
  <si>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</si>
  <si>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</si>
  <si>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</si>
  <si>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</si>
  <si>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</si>
  <si>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</si>
  <si>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</si>
  <si>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</si>
  <si>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</si>
  <si>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</si>
  <si>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</si>
  <si>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</si>
  <si>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</si>
  <si>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</si>
  <si>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</si>
  <si>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</si>
  <si>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</si>
  <si>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</si>
  <si>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</si>
  <si>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</si>
  <si>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</si>
  <si>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</si>
  <si>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</si>
  <si>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</si>
  <si>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</si>
  <si>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</si>
  <si>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</si>
  <si>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</si>
  <si>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</si>
  <si>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</si>
  <si>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</si>
  <si>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</si>
  <si>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</si>
  <si>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</si>
  <si>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</si>
  <si>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</si>
  <si>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</si>
  <si>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</si>
  <si>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</si>
  <si>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</si>
  <si>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</si>
  <si>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</si>
  <si>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</si>
  <si>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</si>
  <si>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</si>
  <si>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</si>
  <si>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</si>
  <si>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</si>
  <si>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</si>
  <si>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</si>
  <si>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</si>
  <si>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</si>
  <si>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</si>
  <si>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</si>
  <si>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</si>
  <si>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</si>
  <si>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</si>
  <si>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</si>
  <si>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</si>
  <si>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</si>
  <si>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</si>
  <si>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</si>
  <si>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</si>
  <si>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</si>
  <si>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</si>
  <si>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</si>
  <si>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</si>
  <si>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</si>
  <si>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</si>
  <si>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</si>
  <si>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</si>
  <si>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</si>
  <si>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</si>
  <si>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</si>
  <si>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</si>
  <si>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</si>
  <si>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</si>
  <si>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</si>
  <si>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</si>
  <si>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</si>
  <si>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</si>
  <si>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</si>
  <si>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</si>
  <si>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</si>
  <si>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</si>
  <si>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</si>
  <si>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</si>
  <si>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</si>
  <si>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</si>
  <si>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</si>
  <si>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</si>
  <si>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</si>
  <si>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</si>
  <si>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</si>
  <si>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</si>
  <si>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</si>
  <si>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</si>
  <si>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</si>
  <si>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</si>
  <si>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</si>
  <si>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</si>
  <si>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</si>
  <si>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</si>
  <si>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</si>
  <si>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</si>
  <si>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</si>
  <si>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</si>
  <si>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</si>
  <si>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</si>
  <si>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</si>
  <si>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</si>
  <si>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</si>
  <si>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</si>
  <si>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</si>
  <si>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</si>
  <si>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</si>
  <si>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</si>
  <si>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</si>
  <si>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</si>
  <si>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</si>
  <si>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</si>
  <si>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</si>
  <si>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</si>
  <si>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</si>
  <si>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</si>
  <si>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</si>
  <si>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</si>
  <si>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</si>
  <si>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</si>
  <si>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</si>
  <si>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</si>
  <si>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</si>
  <si>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</si>
  <si>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</si>
  <si>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</si>
  <si>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</si>
  <si>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</si>
  <si>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</si>
  <si>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</si>
  <si>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</si>
  <si>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</si>
  <si>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</si>
  <si>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</si>
  <si>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</si>
  <si>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</si>
  <si>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</si>
  <si>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</si>
  <si>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</si>
  <si>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</si>
  <si>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</si>
  <si>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</si>
  <si>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</si>
  <si>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</si>
  <si>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</si>
  <si>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</si>
  <si>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</si>
  <si>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</si>
  <si>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</si>
  <si>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</si>
  <si>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</si>
  <si>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</si>
  <si>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</si>
  <si>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</si>
  <si>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</si>
  <si>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</si>
  <si>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</si>
  <si>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</si>
  <si>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</si>
  <si>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</si>
  <si>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</si>
  <si>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</si>
  <si>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</si>
  <si>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</si>
  <si>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</si>
  <si>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</si>
  <si>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</si>
  <si>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</si>
  <si>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</si>
  <si>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</si>
  <si>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</si>
  <si>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</si>
  <si>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</si>
  <si>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</si>
  <si>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</si>
  <si>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</si>
  <si>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</si>
  <si>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</si>
  <si>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</si>
  <si>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</si>
  <si>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</si>
  <si>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</si>
  <si>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</si>
  <si>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</si>
  <si>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</si>
  <si>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</si>
  <si>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</si>
  <si>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</si>
  <si>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</si>
  <si>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</si>
  <si>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</si>
  <si>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</si>
  <si>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</si>
  <si>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</si>
  <si>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</si>
  <si>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</si>
  <si>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</si>
  <si>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</si>
  <si>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</si>
  <si>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</si>
  <si>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</si>
  <si>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</si>
  <si>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</si>
  <si>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</si>
  <si>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</si>
  <si>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</si>
  <si>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</si>
  <si>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</si>
  <si>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</si>
  <si>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</si>
  <si>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</si>
  <si>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</si>
  <si>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</si>
  <si>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</si>
  <si>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</si>
  <si>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</si>
  <si>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</si>
  <si>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</si>
  <si>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</si>
  <si>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</si>
  <si>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</si>
  <si>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</si>
  <si>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</si>
  <si>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</si>
  <si>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</si>
  <si>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</si>
  <si>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</si>
  <si>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</si>
  <si>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</si>
  <si>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</si>
  <si>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</si>
  <si>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</si>
  <si>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</si>
  <si>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</si>
  <si>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</si>
  <si>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</si>
  <si>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</si>
  <si>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</si>
  <si>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</si>
  <si>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</si>
  <si>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</si>
  <si>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</si>
  <si>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</si>
  <si>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</si>
  <si>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</si>
  <si>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</si>
  <si>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</si>
  <si>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</si>
  <si>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</si>
  <si>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</si>
  <si>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</si>
  <si>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</si>
  <si>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</si>
  <si>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</si>
  <si>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</si>
  <si>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</si>
  <si>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</si>
  <si>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</si>
  <si>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</si>
  <si>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</si>
  <si>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</si>
  <si>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</si>
  <si>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</si>
  <si>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</si>
  <si>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</si>
  <si>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</si>
  <si>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</si>
  <si>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</si>
  <si>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</si>
  <si>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</si>
  <si>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</si>
  <si>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</si>
  <si>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</si>
  <si>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</si>
  <si>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</si>
  <si>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</si>
  <si>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</si>
  <si>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</si>
  <si>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</si>
  <si>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</si>
  <si>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</si>
  <si>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</si>
  <si>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</si>
  <si>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</si>
  <si>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</si>
  <si>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</si>
  <si>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</si>
  <si>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</si>
  <si>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</si>
  <si>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</si>
  <si>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</si>
  <si>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</si>
  <si>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</si>
  <si>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</si>
  <si>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</si>
  <si>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</si>
  <si>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</si>
  <si>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</si>
  <si>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</si>
  <si>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</si>
  <si>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</si>
  <si>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</si>
  <si>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</si>
  <si>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</si>
  <si>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</si>
  <si>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</si>
  <si>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</si>
  <si>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</si>
  <si>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</si>
  <si>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</si>
  <si>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</si>
  <si>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</si>
  <si>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</si>
  <si>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</si>
  <si>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</si>
  <si>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</si>
  <si>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</si>
  <si>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</si>
  <si>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</si>
  <si>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</si>
  <si>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</si>
  <si>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</si>
  <si>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</si>
  <si>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</si>
  <si>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</si>
  <si>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</si>
  <si>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</si>
  <si>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</si>
  <si>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</si>
  <si>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</si>
  <si>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</si>
  <si>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</si>
  <si>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</si>
  <si>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</si>
  <si>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</si>
  <si>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</si>
  <si>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</si>
  <si>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</si>
  <si>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</si>
  <si>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</si>
  <si>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</si>
  <si>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</si>
  <si>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</si>
  <si>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</si>
  <si>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</si>
  <si>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</si>
  <si>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</si>
  <si>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</si>
  <si>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</si>
  <si>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</si>
  <si>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</si>
  <si>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</si>
  <si>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</si>
  <si>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</si>
  <si>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</si>
  <si>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</si>
  <si>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</si>
  <si>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</si>
  <si>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</si>
  <si>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</si>
  <si>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</si>
  <si>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</si>
  <si>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</si>
  <si>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</si>
  <si>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</si>
  <si>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</si>
  <si>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</si>
  <si>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</si>
  <si>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</si>
  <si>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</si>
  <si>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</si>
  <si>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</si>
  <si>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</si>
  <si>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</si>
  <si>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</si>
  <si>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</si>
  <si>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</si>
  <si>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</si>
  <si>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</si>
  <si>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</si>
  <si>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</si>
  <si>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</si>
  <si>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</si>
  <si>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</si>
  <si>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</si>
  <si>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</si>
  <si>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</si>
  <si>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</si>
  <si>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</si>
  <si>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</si>
  <si>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</si>
  <si>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</si>
  <si>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</si>
  <si>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</si>
  <si>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</si>
  <si>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</si>
  <si>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</si>
  <si>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</si>
  <si>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</si>
  <si>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</si>
  <si>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</si>
  <si>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</si>
  <si>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</si>
  <si>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</si>
  <si>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</si>
  <si>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</si>
  <si>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</si>
  <si>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</si>
  <si>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</si>
  <si>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</si>
  <si>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</si>
  <si>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</si>
  <si>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</si>
  <si>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</si>
  <si>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</si>
  <si>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</si>
  <si>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</si>
  <si>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</si>
  <si>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</si>
  <si>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</si>
  <si>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</si>
  <si>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</si>
  <si>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</si>
  <si>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</si>
  <si>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</si>
  <si>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</si>
  <si>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</si>
  <si>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</si>
  <si>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</si>
  <si>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</si>
  <si>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</si>
  <si>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</si>
  <si>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</si>
  <si>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</si>
  <si>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</si>
  <si>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</si>
  <si>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</si>
  <si>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</si>
  <si>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</si>
  <si>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</si>
  <si>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</si>
  <si>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</si>
  <si>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</si>
  <si>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</si>
  <si>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</si>
  <si>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</si>
  <si>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</si>
  <si>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</si>
  <si>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</si>
  <si>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</si>
  <si>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</si>
  <si>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</si>
  <si>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</si>
  <si>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</si>
  <si>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</si>
  <si>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</si>
  <si>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</si>
  <si>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</si>
  <si>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</si>
  <si>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</si>
  <si>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</si>
  <si>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</si>
  <si>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</si>
  <si>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</si>
  <si>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</si>
  <si>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</si>
  <si>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</si>
  <si>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</si>
  <si>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</si>
  <si>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</si>
  <si>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</si>
  <si>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</si>
  <si>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</si>
  <si>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</si>
  <si>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</si>
  <si>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</si>
  <si>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</si>
  <si>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</si>
  <si>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</si>
  <si>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</si>
  <si>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</si>
  <si>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</si>
  <si>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</si>
  <si>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</si>
  <si>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</si>
  <si>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</si>
  <si>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</si>
  <si>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</si>
  <si>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</si>
  <si>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</si>
  <si>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</si>
  <si>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</si>
  <si>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</si>
  <si>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</si>
  <si>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</si>
  <si>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</si>
  <si>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</si>
  <si>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</si>
  <si>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</si>
  <si>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</si>
  <si>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</si>
  <si>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</si>
  <si>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</si>
  <si>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</si>
  <si>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</si>
  <si>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</si>
  <si>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</si>
  <si>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</si>
  <si>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</si>
  <si>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</si>
  <si>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</si>
  <si>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</si>
  <si>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</si>
  <si>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</si>
  <si>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</si>
  <si>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</si>
  <si>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</si>
  <si>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</si>
  <si>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</si>
  <si>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</si>
  <si>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</si>
  <si>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</si>
  <si>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</si>
  <si>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</si>
  <si>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</si>
  <si>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</si>
  <si>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</si>
  <si>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</si>
  <si>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</si>
  <si>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</si>
  <si>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</si>
  <si>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</si>
  <si>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</si>
  <si>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</si>
  <si>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</si>
  <si>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</si>
  <si>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</si>
  <si>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</si>
  <si>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</si>
  <si>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</si>
  <si>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</si>
  <si>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</si>
  <si>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</si>
  <si>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</si>
  <si>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</si>
  <si>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</si>
  <si>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</si>
  <si>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</si>
  <si>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</si>
  <si>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</si>
  <si>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</si>
  <si>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</si>
  <si>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</si>
  <si>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</si>
  <si>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</si>
  <si>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</si>
  <si>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</si>
  <si>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</si>
  <si>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</si>
  <si>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</si>
  <si>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</si>
  <si>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</si>
  <si>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</si>
  <si>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</si>
  <si>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</si>
  <si>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</si>
  <si>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</si>
  <si>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</si>
  <si>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</si>
  <si>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</si>
  <si>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</si>
  <si>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</si>
  <si>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</si>
  <si>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</si>
  <si>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</si>
  <si>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</si>
  <si>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</si>
  <si>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</si>
  <si>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</si>
  <si>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</si>
  <si>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</si>
  <si>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</si>
  <si>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</si>
  <si>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</si>
  <si>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</si>
  <si>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</si>
  <si>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</si>
  <si>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</si>
  <si>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</si>
  <si>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</si>
  <si>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</si>
  <si>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</si>
  <si>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</si>
  <si>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</si>
  <si>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</si>
  <si>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</si>
  <si>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</si>
  <si>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</si>
  <si>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</si>
  <si>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</si>
  <si>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</si>
  <si>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</si>
  <si>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</si>
  <si>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</si>
  <si>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</si>
  <si>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</si>
  <si>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</si>
  <si>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</si>
  <si>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</si>
  <si>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</si>
  <si>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</si>
  <si>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</si>
  <si>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</si>
  <si>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</si>
  <si>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</si>
  <si>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</si>
  <si>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</si>
  <si>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</si>
  <si>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</si>
  <si>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</si>
  <si>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</si>
  <si>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</si>
  <si>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</si>
  <si>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</si>
  <si>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</si>
  <si>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</si>
  <si>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</si>
  <si>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</si>
  <si>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</si>
  <si>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</si>
  <si>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</si>
  <si>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</si>
  <si>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</si>
  <si>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</si>
  <si>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</si>
  <si>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</si>
  <si>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</si>
  <si>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</si>
  <si>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</si>
  <si>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</si>
  <si>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</si>
  <si>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</si>
  <si>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</si>
  <si>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</si>
  <si>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</si>
  <si>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</si>
  <si>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</si>
  <si>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</si>
  <si>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</si>
  <si>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</si>
  <si>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</si>
  <si>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</si>
  <si>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</si>
  <si>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</si>
  <si>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</si>
  <si>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</si>
  <si>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</si>
  <si>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</si>
  <si>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</si>
  <si>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</si>
  <si>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</si>
  <si>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</si>
  <si>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</si>
  <si>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</si>
  <si>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</si>
  <si>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</si>
  <si>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</si>
  <si>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</si>
  <si>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</si>
  <si>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</si>
  <si>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</si>
  <si>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</si>
  <si>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</si>
  <si>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</si>
  <si>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</si>
  <si>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</si>
  <si>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</si>
  <si>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</si>
  <si>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</si>
  <si>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</si>
  <si>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</si>
  <si>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</si>
  <si>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</si>
  <si>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</si>
  <si>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</si>
  <si>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</si>
  <si>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</si>
  <si>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</si>
  <si>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</si>
  <si>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</si>
  <si>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</si>
  <si>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</si>
  <si>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</si>
  <si>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</si>
  <si>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</si>
  <si>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</si>
  <si>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</si>
  <si>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</si>
  <si>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</si>
  <si>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</si>
  <si>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</si>
  <si>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</si>
  <si>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</si>
  <si>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</si>
  <si>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</si>
  <si>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</si>
  <si>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</si>
  <si>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</si>
  <si>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</si>
  <si>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</si>
  <si>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</si>
  <si>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</si>
  <si>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</si>
  <si>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</si>
  <si>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</si>
  <si>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</si>
  <si>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</si>
  <si>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</si>
  <si>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</si>
  <si>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</si>
  <si>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</si>
  <si>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</si>
  <si>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</si>
  <si>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</si>
  <si>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</si>
  <si>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</si>
  <si>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</si>
  <si>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</si>
  <si>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</si>
  <si>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</si>
  <si>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</si>
  <si>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</si>
  <si>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</si>
  <si>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</si>
  <si>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</si>
  <si>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</si>
  <si>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</si>
  <si>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</si>
  <si>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</si>
  <si>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</si>
  <si>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</si>
  <si>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</si>
  <si>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</si>
  <si>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</si>
  <si>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</si>
  <si>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</si>
  <si>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</si>
  <si>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</si>
  <si>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</si>
  <si>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</si>
  <si>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</si>
  <si>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</si>
  <si>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</si>
  <si>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</si>
  <si>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</si>
  <si>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</si>
  <si>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</si>
  <si>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</si>
  <si>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</si>
  <si>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</si>
  <si>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</si>
  <si>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</si>
  <si>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</si>
  <si>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</si>
  <si>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</si>
  <si>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</si>
  <si>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</si>
  <si>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</si>
  <si>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</si>
  <si>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</si>
  <si>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</si>
  <si>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</si>
  <si>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</si>
  <si>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</si>
  <si>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</si>
  <si>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</si>
  <si>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</si>
  <si>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</si>
  <si>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</si>
  <si>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</si>
  <si>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</si>
  <si>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</si>
  <si>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</si>
  <si>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</si>
  <si>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</si>
  <si>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</si>
  <si>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</si>
  <si>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</si>
  <si>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</si>
  <si>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</si>
  <si>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</si>
  <si>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</si>
  <si>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</si>
  <si>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</si>
  <si>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</si>
  <si>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</si>
  <si>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</si>
  <si>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</si>
  <si>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</si>
  <si>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</si>
  <si>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</si>
  <si>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</si>
  <si>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</si>
  <si>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</si>
  <si>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</si>
  <si>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</si>
  <si>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</si>
  <si>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</si>
  <si>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</si>
  <si>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</si>
  <si>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</si>
  <si>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</si>
  <si>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</si>
  <si>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</si>
  <si>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</si>
  <si>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</si>
  <si>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</si>
  <si>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</si>
  <si>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</si>
  <si>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</si>
  <si>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</si>
  <si>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</si>
  <si>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</si>
  <si>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</si>
  <si>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</si>
  <si>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</si>
  <si>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</si>
  <si>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</si>
  <si>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</si>
  <si>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</si>
  <si>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</si>
  <si>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</si>
  <si>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</si>
  <si>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</si>
  <si>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</si>
  <si>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</si>
  <si>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</si>
  <si>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</si>
  <si>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</si>
  <si>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</si>
  <si>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</si>
  <si>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</si>
  <si>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</si>
  <si>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</si>
  <si>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</si>
  <si>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</si>
  <si>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</si>
  <si>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</si>
  <si>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</si>
  <si>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</si>
  <si>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</si>
  <si>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</si>
  <si>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</si>
  <si>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</si>
  <si>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</si>
  <si>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</si>
  <si>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</si>
  <si>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</si>
  <si>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</si>
  <si>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</si>
  <si>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</si>
  <si>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</si>
  <si>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</si>
  <si>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</si>
  <si>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</si>
  <si>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</si>
  <si>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</si>
  <si>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</si>
  <si>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</si>
  <si>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</si>
  <si>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</si>
  <si>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</si>
  <si>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</si>
  <si>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</si>
  <si>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</si>
  <si>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</si>
  <si>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</si>
  <si>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</si>
  <si>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</si>
  <si>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</si>
  <si>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</si>
  <si>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</si>
  <si>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</si>
  <si>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</si>
  <si>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</si>
  <si>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</si>
  <si>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</si>
  <si>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</si>
  <si>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</si>
  <si>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</si>
  <si>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</si>
  <si>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</si>
  <si>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</si>
  <si>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</si>
  <si>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</si>
  <si>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</si>
  <si>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</si>
  <si>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</si>
  <si>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</si>
  <si>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</si>
  <si>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</si>
  <si>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</si>
  <si>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</si>
  <si>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</si>
  <si>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</si>
  <si>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</si>
  <si>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</si>
  <si>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</si>
  <si>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</si>
  <si>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</si>
  <si>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</si>
  <si>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</si>
  <si>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</si>
  <si>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</si>
  <si>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</si>
  <si>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</si>
  <si>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</si>
  <si>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</si>
  <si>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</si>
  <si>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</si>
  <si>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</si>
  <si>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</si>
  <si>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</si>
  <si>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</si>
  <si>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</si>
  <si>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</si>
  <si>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</si>
  <si>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</si>
  <si>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</si>
  <si>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</si>
  <si>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</si>
  <si>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</si>
  <si>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</si>
  <si>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</si>
  <si>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</si>
  <si>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</si>
  <si>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</si>
  <si>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</si>
  <si>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</si>
  <si>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</si>
  <si>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</si>
  <si>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</si>
  <si>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</si>
  <si>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</si>
  <si>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</si>
  <si>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</si>
  <si>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</si>
  <si>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</si>
  <si>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</si>
  <si>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</si>
  <si>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</si>
  <si>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</si>
  <si>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</si>
  <si>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</si>
  <si>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</si>
  <si>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</si>
  <si>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</si>
  <si>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</si>
  <si>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</si>
  <si>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</si>
  <si>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</si>
  <si>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</si>
  <si>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</si>
  <si>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</si>
  <si>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</si>
  <si>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</si>
  <si>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</si>
  <si>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</si>
  <si>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</si>
  <si>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</si>
  <si>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</si>
  <si>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</si>
  <si>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</si>
  <si>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</si>
  <si>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</si>
  <si>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</si>
  <si>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</si>
  <si>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</si>
  <si>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</si>
  <si>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</si>
  <si>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</si>
  <si>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</si>
  <si>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</si>
  <si>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</si>
  <si>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</si>
  <si>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</si>
  <si>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</si>
  <si>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</si>
  <si>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</si>
  <si>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</si>
  <si>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</si>
  <si>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</si>
  <si>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</si>
  <si>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</si>
  <si>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</si>
  <si>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</si>
  <si>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</si>
  <si>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</si>
  <si>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</si>
  <si>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</si>
  <si>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</si>
  <si>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</si>
  <si>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</si>
  <si>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</si>
  <si>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</si>
  <si>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</si>
  <si>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</si>
  <si>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</si>
  <si>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</si>
  <si>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</si>
  <si>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</si>
  <si>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</si>
  <si>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</si>
  <si>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</si>
  <si>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</si>
  <si>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</si>
  <si>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</si>
  <si>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</si>
  <si>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</si>
  <si>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</si>
  <si>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</si>
  <si>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</si>
  <si>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</si>
  <si>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</si>
  <si>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</si>
  <si>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</si>
  <si>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</si>
  <si>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</si>
  <si>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</si>
  <si>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</si>
  <si>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</si>
  <si>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</si>
  <si>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</si>
  <si>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</si>
  <si>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</si>
  <si>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</si>
  <si>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</si>
  <si>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</si>
  <si>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</si>
  <si>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</si>
  <si>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</si>
  <si>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</si>
  <si>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</si>
  <si>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</si>
  <si>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</si>
  <si>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</si>
  <si>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</si>
  <si>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</si>
  <si>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</si>
  <si>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</si>
  <si>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</si>
  <si>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</si>
  <si>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</si>
  <si>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</si>
  <si>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</si>
  <si>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</si>
  <si>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</si>
  <si>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</si>
  <si>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</si>
  <si>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</si>
  <si>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</si>
  <si>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</si>
  <si>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</si>
  <si>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</si>
  <si>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</si>
  <si>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</si>
  <si>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</si>
  <si>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</si>
  <si>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</si>
  <si>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</si>
  <si>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</si>
  <si>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</si>
  <si>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</si>
  <si>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</si>
  <si>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</si>
  <si>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</si>
  <si>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</si>
  <si>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</si>
  <si>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</si>
  <si>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</si>
  <si>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</si>
  <si>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</si>
  <si>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</si>
  <si>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</si>
  <si>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</si>
  <si>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</si>
  <si>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</si>
  <si>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</si>
  <si>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</si>
  <si>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</si>
  <si>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</si>
  <si>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</si>
  <si>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</si>
  <si>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</si>
  <si>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</si>
  <si>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</si>
  <si>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</si>
  <si>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</si>
  <si>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</si>
  <si>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</si>
  <si>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</si>
  <si>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</si>
  <si>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</si>
  <si>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</si>
  <si>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</si>
  <si>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</si>
  <si>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</si>
  <si>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</si>
  <si>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</si>
  <si>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</si>
  <si>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</si>
  <si>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</si>
  <si>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</si>
  <si>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</si>
  <si>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</si>
  <si>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</si>
  <si>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</si>
  <si>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</si>
  <si>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</si>
  <si>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</si>
  <si>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</si>
  <si>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</si>
  <si>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</si>
  <si>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</si>
  <si>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</si>
  <si>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</si>
  <si>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</si>
  <si>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</si>
  <si>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</si>
  <si>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</si>
  <si>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</si>
  <si>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</si>
  <si>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</si>
  <si>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</si>
  <si>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</si>
  <si>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</si>
  <si>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</si>
  <si>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</si>
  <si>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</si>
  <si>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</si>
  <si>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</si>
  <si>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</si>
  <si>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</si>
  <si>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</si>
  <si>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</si>
  <si>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</si>
  <si>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</si>
  <si>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</si>
  <si>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</si>
  <si>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</si>
  <si>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</si>
  <si>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</si>
  <si>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</si>
  <si>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</si>
  <si>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</si>
  <si>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</si>
  <si>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</si>
  <si>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</si>
  <si>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</si>
  <si>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</si>
  <si>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</si>
  <si>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</si>
  <si>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</si>
  <si>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</si>
  <si>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</si>
  <si>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</si>
  <si>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</si>
  <si>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</si>
  <si>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</si>
  <si>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</si>
  <si>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</si>
  <si>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</si>
  <si>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</si>
  <si>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</si>
  <si>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</si>
  <si>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</si>
  <si>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</si>
  <si>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</si>
  <si>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</si>
  <si>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</si>
  <si>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</si>
  <si>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</si>
  <si>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</si>
  <si>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</si>
  <si>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</si>
  <si>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</si>
  <si>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</si>
  <si>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</si>
  <si>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</si>
  <si>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</si>
  <si>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</si>
  <si>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</si>
  <si>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</si>
  <si>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</si>
  <si>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</si>
  <si>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</si>
  <si>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</si>
  <si>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</si>
  <si>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</si>
  <si>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</si>
  <si>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</si>
  <si>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</si>
  <si>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</si>
  <si>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</si>
  <si>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</si>
  <si>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</si>
  <si>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</si>
  <si>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</si>
  <si>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</si>
  <si>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</si>
  <si>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</si>
  <si>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</si>
  <si>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</si>
  <si>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</si>
  <si>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</si>
  <si>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</si>
  <si>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</si>
  <si>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</si>
  <si>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</si>
  <si>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</si>
  <si>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</si>
  <si>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</si>
  <si>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</si>
  <si>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</si>
  <si>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</si>
  <si>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</si>
  <si>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</si>
  <si>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</si>
  <si>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</si>
  <si>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</si>
  <si>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</si>
  <si>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</si>
  <si>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</si>
  <si>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</si>
  <si>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</si>
  <si>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</si>
  <si>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</si>
  <si>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</si>
  <si>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</si>
  <si>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</si>
  <si>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</si>
  <si>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</si>
  <si>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</si>
  <si>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</si>
  <si>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</si>
  <si>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</si>
  <si>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</si>
  <si>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</si>
  <si>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</si>
  <si>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</si>
  <si>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</si>
  <si>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</si>
  <si>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</si>
  <si>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</si>
  <si>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</si>
  <si>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</si>
  <si>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</si>
  <si>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</si>
  <si>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</si>
  <si>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</si>
  <si>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</si>
  <si>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</si>
  <si>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</si>
  <si>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</si>
  <si>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</si>
  <si>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</si>
  <si>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</si>
  <si>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</si>
  <si>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</si>
  <si>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</si>
  <si>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</si>
  <si>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</si>
  <si>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</si>
  <si>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</si>
  <si>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</si>
  <si>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</si>
  <si>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</si>
  <si>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</si>
  <si>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</si>
  <si>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</si>
  <si>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</si>
  <si>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</si>
  <si>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</si>
  <si>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</si>
  <si>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</si>
  <si>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</si>
  <si>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</si>
  <si>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</si>
  <si>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</si>
  <si>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</si>
  <si>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</si>
  <si>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</si>
  <si>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</si>
  <si>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</si>
  <si>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</si>
  <si>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</si>
  <si>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</si>
  <si>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</si>
  <si>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</si>
  <si>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</si>
  <si>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</si>
  <si>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</si>
  <si>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</si>
  <si>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</si>
  <si>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</si>
  <si>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</si>
  <si>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</si>
  <si>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</si>
  <si>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</si>
  <si>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</si>
  <si>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</si>
  <si>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</si>
  <si>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</si>
  <si>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</si>
  <si>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</si>
  <si>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</si>
  <si>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</si>
  <si>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</si>
  <si>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</si>
  <si>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</si>
  <si>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</si>
  <si>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</si>
  <si>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</si>
  <si>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</si>
  <si>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</si>
  <si>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</si>
  <si>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</si>
  <si>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</si>
  <si>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</si>
  <si>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</si>
  <si>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</si>
  <si>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</si>
  <si>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</si>
  <si>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</si>
  <si>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</si>
  <si>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</si>
  <si>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</si>
  <si>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</si>
  <si>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</si>
  <si>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</si>
  <si>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</si>
  <si>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</si>
  <si>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</si>
  <si>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</si>
  <si>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</si>
  <si>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</si>
  <si>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</si>
  <si>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</si>
  <si>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</si>
  <si>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</si>
  <si>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</si>
  <si>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</si>
  <si>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</si>
  <si>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</si>
  <si>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</si>
  <si>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</si>
  <si>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</si>
  <si>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</si>
  <si>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</si>
  <si>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</si>
  <si>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</si>
  <si>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</si>
  <si>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</si>
  <si>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</si>
  <si>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</si>
  <si>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</si>
  <si>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</si>
  <si>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</si>
  <si>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</si>
  <si>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</si>
  <si>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</si>
  <si>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</si>
  <si>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</si>
  <si>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</si>
  <si>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</si>
  <si>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</si>
  <si>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</si>
  <si>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</si>
  <si>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</si>
  <si>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</si>
  <si>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</si>
  <si>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</si>
  <si>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</si>
  <si>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</si>
  <si>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</si>
  <si>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</si>
  <si>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</si>
  <si>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</si>
  <si>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</si>
  <si>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</si>
  <si>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</si>
  <si>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</si>
  <si>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</si>
  <si>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</si>
  <si>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</si>
  <si>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</si>
  <si>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</si>
  <si>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</si>
  <si>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</si>
  <si>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</si>
  <si>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</si>
  <si>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</si>
  <si>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</si>
  <si>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</si>
  <si>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</si>
  <si>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</si>
  <si>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</si>
  <si>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</si>
  <si>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</si>
  <si>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</si>
  <si>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</si>
  <si>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</si>
  <si>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</si>
  <si>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</si>
  <si>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</si>
  <si>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</si>
  <si>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</si>
  <si>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</si>
  <si>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</si>
  <si>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</si>
  <si>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</si>
  <si>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</si>
  <si>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</si>
  <si>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</si>
  <si>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</si>
  <si>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</si>
  <si>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</si>
  <si>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</si>
  <si>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</si>
  <si>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</si>
  <si>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</si>
  <si>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</si>
  <si>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</si>
  <si>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</si>
  <si>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</si>
  <si>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</si>
  <si>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</si>
  <si>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</si>
  <si>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</si>
  <si>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</si>
  <si>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</si>
  <si>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</si>
  <si>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</si>
  <si>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</si>
  <si>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</si>
  <si>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</si>
  <si>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</si>
  <si>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</si>
  <si>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</si>
  <si>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</si>
  <si>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</si>
  <si>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</si>
  <si>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</si>
  <si>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</si>
  <si>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</si>
  <si>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</si>
  <si>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</si>
  <si>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</si>
  <si>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</si>
  <si>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</si>
  <si>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</si>
  <si>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</si>
  <si>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</si>
  <si>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</si>
  <si>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</si>
  <si>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</si>
  <si>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</si>
  <si>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</si>
  <si>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</si>
  <si>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</si>
  <si>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</si>
  <si>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</si>
  <si>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</si>
  <si>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</si>
  <si>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</si>
  <si>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</si>
  <si>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</si>
  <si>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</si>
  <si>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</si>
  <si>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</si>
  <si>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</si>
  <si>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</si>
  <si>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</si>
  <si>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</si>
  <si>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</si>
  <si>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</si>
  <si>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</si>
  <si>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</si>
  <si>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</si>
  <si>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</si>
  <si>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</si>
  <si>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</si>
  <si>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</si>
  <si>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</si>
  <si>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</si>
  <si>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</si>
  <si>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</si>
  <si>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</si>
  <si>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</si>
  <si>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</si>
  <si>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</si>
  <si>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</si>
  <si>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</si>
  <si>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</si>
  <si>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</si>
  <si>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</si>
  <si>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</si>
  <si>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</si>
  <si>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</si>
  <si>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</si>
  <si>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</si>
  <si>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</si>
  <si>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</si>
  <si>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</si>
  <si>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</si>
  <si>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</si>
  <si>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</si>
  <si>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</si>
  <si>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</si>
  <si>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</si>
  <si>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</si>
  <si>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</si>
  <si>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</si>
  <si>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</si>
  <si>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</si>
  <si>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</si>
  <si>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</si>
  <si>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</si>
  <si>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</si>
  <si>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</si>
  <si>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</si>
  <si>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</si>
  <si>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</si>
  <si>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</si>
  <si>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</si>
  <si>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</si>
  <si>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</si>
  <si>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</si>
  <si>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</si>
  <si>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</si>
  <si>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</si>
  <si>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</si>
  <si>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</si>
  <si>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</si>
  <si>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</si>
  <si>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</si>
  <si>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</si>
  <si>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</si>
  <si>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</si>
  <si>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</si>
  <si>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</si>
  <si>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</si>
  <si>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</si>
  <si>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</si>
  <si>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</si>
  <si>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</si>
  <si>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</si>
  <si>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</si>
  <si>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</si>
  <si>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</si>
  <si>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</si>
  <si>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</si>
  <si>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</si>
  <si>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</si>
  <si>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</si>
  <si>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</si>
  <si>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</si>
  <si>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</si>
  <si>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</si>
  <si>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</si>
  <si>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</si>
  <si>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</si>
  <si>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</si>
  <si>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</si>
  <si>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</si>
  <si>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</si>
  <si>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</si>
  <si>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</si>
  <si>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</si>
  <si>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</si>
  <si>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</si>
  <si>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</si>
  <si>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</si>
  <si>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</si>
  <si>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</si>
  <si>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</si>
  <si>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</si>
  <si>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</si>
  <si>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</si>
  <si>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</si>
  <si>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</si>
  <si>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</si>
  <si>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</si>
  <si>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</si>
  <si>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</si>
  <si>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</si>
  <si>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</si>
  <si>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</si>
  <si>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</si>
  <si>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</si>
  <si>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</si>
  <si>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</si>
  <si>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</si>
  <si>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</si>
  <si>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</si>
  <si>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</si>
  <si>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</si>
  <si>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</si>
  <si>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</si>
  <si>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</si>
  <si>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</si>
  <si>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</si>
  <si>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</si>
  <si>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</si>
  <si>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</si>
  <si>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</si>
  <si>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</si>
  <si>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</si>
  <si>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</si>
  <si>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</si>
  <si>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</si>
  <si>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</si>
  <si>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</si>
  <si>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</si>
  <si>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</si>
  <si>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</si>
  <si>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</si>
  <si>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</si>
  <si>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</si>
  <si>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</si>
  <si>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</si>
  <si>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</si>
  <si>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</si>
  <si>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</si>
  <si>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</si>
  <si>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</si>
  <si>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</si>
  <si>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</si>
  <si>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</si>
  <si>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</si>
  <si>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</si>
  <si>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</si>
  <si>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</si>
  <si>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</si>
  <si>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</si>
  <si>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</si>
  <si>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</si>
  <si>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</si>
  <si>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</si>
  <si>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</si>
  <si>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</si>
  <si>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</si>
  <si>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</si>
  <si>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</si>
  <si>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</si>
  <si>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</si>
  <si>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</si>
  <si>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</si>
  <si>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</si>
  <si>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</si>
  <si>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</si>
  <si>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</si>
  <si>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</si>
  <si>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</si>
  <si>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</si>
  <si>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</si>
  <si>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</si>
  <si>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</si>
  <si>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</si>
  <si>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</si>
  <si>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</si>
  <si>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</si>
  <si>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</si>
  <si>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</si>
  <si>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</si>
  <si>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</si>
  <si>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</si>
  <si>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</si>
  <si>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</si>
  <si>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</si>
  <si>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</si>
  <si>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</si>
  <si>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</si>
  <si>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</si>
  <si>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</si>
  <si>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</si>
  <si>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</si>
  <si>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</si>
  <si>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</si>
  <si>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</si>
  <si>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</si>
  <si>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</si>
  <si>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</si>
  <si>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</si>
  <si>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</si>
  <si>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</si>
  <si>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</si>
  <si>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</si>
  <si>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</si>
  <si>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</si>
  <si>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</si>
  <si>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</si>
  <si>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</si>
  <si>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</si>
  <si>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</si>
  <si>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</si>
  <si>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</si>
  <si>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</si>
  <si>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</si>
  <si>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</si>
  <si>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</si>
  <si>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</si>
  <si>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</si>
  <si>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</si>
  <si>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</si>
  <si>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</si>
  <si>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</si>
  <si>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</si>
  <si>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</si>
  <si>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</si>
  <si>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</si>
  <si>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</si>
  <si>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</si>
  <si>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</si>
  <si>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</si>
  <si>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</si>
  <si>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</si>
  <si>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</si>
  <si>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</si>
  <si>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</si>
  <si>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</si>
  <si>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</si>
  <si>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</si>
  <si>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</si>
  <si>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</si>
  <si>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</si>
  <si>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</si>
  <si>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</si>
  <si>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</si>
  <si>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</si>
  <si>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</si>
  <si>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</si>
  <si>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</si>
  <si>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</si>
  <si>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</si>
  <si>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</si>
  <si>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</si>
  <si>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</si>
  <si>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</si>
  <si>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</si>
  <si>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</si>
  <si>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</si>
  <si>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</si>
  <si>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</si>
  <si>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</si>
  <si>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</si>
  <si>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</si>
  <si>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</si>
  <si>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</si>
  <si>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</si>
  <si>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</si>
  <si>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</si>
  <si>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</si>
  <si>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</si>
  <si>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</si>
  <si>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</si>
  <si>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</si>
  <si>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</si>
  <si>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</si>
  <si>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</si>
  <si>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</si>
  <si>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</si>
  <si>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</si>
  <si>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</si>
  <si>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</si>
  <si>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</si>
  <si>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</si>
  <si>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</si>
  <si>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</si>
  <si>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</si>
  <si>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</si>
  <si>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</si>
  <si>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</si>
  <si>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</si>
  <si>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</si>
  <si>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</si>
  <si>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</si>
  <si>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</si>
  <si>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</si>
  <si>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</si>
  <si>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</si>
  <si>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</si>
  <si>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</si>
  <si>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</si>
  <si>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</si>
  <si>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</si>
  <si>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</si>
  <si>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</si>
  <si>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</si>
  <si>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</si>
  <si>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</si>
  <si>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</si>
  <si>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</si>
  <si>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</si>
  <si>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</si>
  <si>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</si>
  <si>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</si>
  <si>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</si>
  <si>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</si>
  <si>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</si>
  <si>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</si>
  <si>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</si>
  <si>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</si>
  <si>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</si>
  <si>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</si>
  <si>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</si>
  <si>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</si>
  <si>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</si>
  <si>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</si>
  <si>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</si>
  <si>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</si>
  <si>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</si>
  <si>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</si>
  <si>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</si>
  <si>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</si>
  <si>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</si>
  <si>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</si>
  <si>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</si>
  <si>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</si>
  <si>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</si>
  <si>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</si>
  <si>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</si>
  <si>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</si>
  <si>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</si>
  <si>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</si>
  <si>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</si>
  <si>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</si>
  <si>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</si>
  <si>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</si>
  <si>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</si>
  <si>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</si>
  <si>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</si>
  <si>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</si>
  <si>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</si>
  <si>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</si>
  <si>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</si>
  <si>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</si>
  <si>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</si>
  <si>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</si>
  <si>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</si>
  <si>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</si>
  <si>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</si>
  <si>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</si>
  <si>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</si>
  <si>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</si>
  <si>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</si>
  <si>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</si>
  <si>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</si>
  <si>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</si>
  <si>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</si>
  <si>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</si>
  <si>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</si>
  <si>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</si>
  <si>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</si>
  <si>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</si>
  <si>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</si>
  <si>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</si>
  <si>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</si>
  <si>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</si>
  <si>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</si>
  <si>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</si>
  <si>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</si>
  <si>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</si>
  <si>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</si>
  <si>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</si>
  <si>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</si>
  <si>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</si>
  <si>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</si>
  <si>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</si>
  <si>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</si>
  <si>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</si>
  <si>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</si>
  <si>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</si>
  <si>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</si>
  <si>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</si>
  <si>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</si>
  <si>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</si>
  <si>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</si>
  <si>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</si>
  <si>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</si>
  <si>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</si>
  <si>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</si>
  <si>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</si>
  <si>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</si>
  <si>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</si>
  <si>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</si>
  <si>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</si>
  <si>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</si>
  <si>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</si>
  <si>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</si>
  <si>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</si>
  <si>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</si>
  <si>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</si>
  <si>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</si>
  <si>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</si>
  <si>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</si>
  <si>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</si>
  <si>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</si>
  <si>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</si>
  <si>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</si>
  <si>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</si>
  <si>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</si>
  <si>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</si>
  <si>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</si>
  <si>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</si>
  <si>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</si>
  <si>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</si>
  <si>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</si>
  <si>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</si>
  <si>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</si>
  <si>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</si>
  <si>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</si>
  <si>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</si>
  <si>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</si>
  <si>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</si>
  <si>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</si>
  <si>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</si>
  <si>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</si>
  <si>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</si>
  <si>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</si>
  <si>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</si>
  <si>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</si>
  <si>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</si>
  <si>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</si>
  <si>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</si>
  <si>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</si>
  <si>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</si>
  <si>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</si>
  <si>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</si>
  <si>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</si>
  <si>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</si>
  <si>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</si>
  <si>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</si>
  <si>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</si>
  <si>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</si>
  <si>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</si>
  <si>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</si>
  <si>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</si>
  <si>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</si>
  <si>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</si>
  <si>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</si>
  <si>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</si>
  <si>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</si>
  <si>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</si>
  <si>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</si>
  <si>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</si>
  <si>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</si>
  <si>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</si>
  <si>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</si>
  <si>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</si>
  <si>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</si>
  <si>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</si>
  <si>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</si>
  <si>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</si>
  <si>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</si>
  <si>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</si>
  <si>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</si>
  <si>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</si>
  <si>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</si>
  <si>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</si>
  <si>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</si>
  <si>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</si>
  <si>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</si>
  <si>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</si>
  <si>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</si>
  <si>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</si>
  <si>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</si>
  <si>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</si>
  <si>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</si>
  <si>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</si>
  <si>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</si>
  <si>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</si>
  <si>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</si>
  <si>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</si>
  <si>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</si>
  <si>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</si>
  <si>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</si>
  <si>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</si>
  <si>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</si>
  <si>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</si>
  <si>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</si>
  <si>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</si>
  <si>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</si>
  <si>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</si>
  <si>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</si>
  <si>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</si>
  <si>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</si>
  <si>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</si>
  <si>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</si>
  <si>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</si>
  <si>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</si>
  <si>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</si>
  <si>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</si>
  <si>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</si>
  <si>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</si>
  <si>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</si>
  <si>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</si>
  <si>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</si>
  <si>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</si>
  <si>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</si>
  <si>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</si>
  <si>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</si>
  <si>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</si>
  <si>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</si>
  <si>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</si>
  <si>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</si>
  <si>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</si>
  <si>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</si>
  <si>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</si>
  <si>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</si>
  <si>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</si>
  <si>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</si>
  <si>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</si>
  <si>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</si>
  <si>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</si>
  <si>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</si>
  <si>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</si>
  <si>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</si>
  <si>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</si>
  <si>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</si>
  <si>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</si>
  <si>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</si>
  <si>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</si>
  <si>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</si>
  <si>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</si>
  <si>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</si>
  <si>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</si>
  <si>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</si>
  <si>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</si>
  <si>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</si>
  <si>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</si>
  <si>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</si>
  <si>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</si>
  <si>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</si>
  <si>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</si>
  <si>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</si>
  <si>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</si>
  <si>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</si>
  <si>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</si>
  <si>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</si>
  <si>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</si>
  <si>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</si>
  <si>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</si>
  <si>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</si>
  <si>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</si>
  <si>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</si>
  <si>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</si>
  <si>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</si>
  <si>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</si>
  <si>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</si>
  <si>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</si>
  <si>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</si>
  <si>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</si>
  <si>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</si>
  <si>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</si>
  <si>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</si>
  <si>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</si>
  <si>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</si>
  <si>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</si>
  <si>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</si>
  <si>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</si>
  <si>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</si>
  <si>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</si>
  <si>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</si>
  <si>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</si>
  <si>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</si>
  <si>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</si>
  <si>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</si>
  <si>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</si>
  <si>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</si>
  <si>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</si>
  <si>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</si>
  <si>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</si>
  <si>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</si>
  <si>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</si>
  <si>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</si>
  <si>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</si>
  <si>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</si>
  <si>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</si>
  <si>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</si>
  <si>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</si>
  <si>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</si>
  <si>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</si>
  <si>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</si>
  <si>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</si>
  <si>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</si>
  <si>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</si>
  <si>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</si>
  <si>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</si>
  <si>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</si>
  <si>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</si>
  <si>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</si>
  <si>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</si>
  <si>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</si>
  <si>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</si>
  <si>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</si>
  <si>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</si>
  <si>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</si>
  <si>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</si>
  <si>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</si>
  <si>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</si>
  <si>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</si>
  <si>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</si>
  <si>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</si>
  <si>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</si>
  <si>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</si>
  <si>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</si>
  <si>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</si>
  <si>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</si>
  <si>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</si>
  <si>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</si>
  <si>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</si>
  <si>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</si>
  <si>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</si>
  <si>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</si>
  <si>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</si>
  <si>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</si>
  <si>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</si>
  <si>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</si>
  <si>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</si>
  <si>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</si>
  <si>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</si>
  <si>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</si>
  <si>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</si>
  <si>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</si>
  <si>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</si>
  <si>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</si>
  <si>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</si>
  <si>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</si>
  <si>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</si>
  <si>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</si>
  <si>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</si>
  <si>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</si>
  <si>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</si>
  <si>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</si>
  <si>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</si>
  <si>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</si>
  <si>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</si>
  <si>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</si>
  <si>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</si>
  <si>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</si>
  <si>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</si>
  <si>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</si>
  <si>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</si>
  <si>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</si>
  <si>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</si>
  <si>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</si>
  <si>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</si>
  <si>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</si>
  <si>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</si>
  <si>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</si>
  <si>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</si>
  <si>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</si>
  <si>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</si>
  <si>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</si>
  <si>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</si>
  <si>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</si>
  <si>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</si>
  <si>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</si>
  <si>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</si>
  <si>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</si>
  <si>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</si>
  <si>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</si>
  <si>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</si>
  <si>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</si>
  <si>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</si>
  <si>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</si>
  <si>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</si>
  <si>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</si>
  <si>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</si>
  <si>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</si>
  <si>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</si>
  <si>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</si>
  <si>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</si>
  <si>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</si>
  <si>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</si>
  <si>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</si>
  <si>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</si>
  <si>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</si>
  <si>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</si>
  <si>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</si>
  <si>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</si>
  <si>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</si>
  <si>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</si>
  <si>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</si>
  <si>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</si>
  <si>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</si>
  <si>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</si>
  <si>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</si>
  <si>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</si>
  <si>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</si>
  <si>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</si>
  <si>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</si>
  <si>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</si>
  <si>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</si>
  <si>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</si>
  <si>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</si>
  <si>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</si>
  <si>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</si>
  <si>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</si>
  <si>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</si>
  <si>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</si>
  <si>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</si>
  <si>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</si>
  <si>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</si>
  <si>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</si>
  <si>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</si>
  <si>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</si>
  <si>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</si>
  <si>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</si>
  <si>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</si>
  <si>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</si>
  <si>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</si>
  <si>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</si>
  <si>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</si>
  <si>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</si>
  <si>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</si>
  <si>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</si>
  <si>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</si>
  <si>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</si>
  <si>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</si>
  <si>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</si>
  <si>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</si>
  <si>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</si>
  <si>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</si>
  <si>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</si>
  <si>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</si>
  <si>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</si>
  <si>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</si>
  <si>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</si>
  <si>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</si>
  <si>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</si>
  <si>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</si>
  <si>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</si>
  <si>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</si>
  <si>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</si>
  <si>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</si>
  <si>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</si>
  <si>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</si>
  <si>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</si>
  <si>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</si>
  <si>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</si>
  <si>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</si>
  <si>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</si>
  <si>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</si>
  <si>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</si>
  <si>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</si>
  <si>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</si>
  <si>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</si>
  <si>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</si>
  <si>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</si>
  <si>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</si>
  <si>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</si>
  <si>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</si>
  <si>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</si>
  <si>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</si>
  <si>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</si>
  <si>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</si>
  <si>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</si>
  <si>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</si>
  <si>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</si>
  <si>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</si>
  <si>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</si>
  <si>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</si>
  <si>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</si>
  <si>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</si>
  <si>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</si>
  <si>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</si>
  <si>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</si>
  <si>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</si>
  <si>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</si>
  <si>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</si>
  <si>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</si>
  <si>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</si>
  <si>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</si>
  <si>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</si>
  <si>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</si>
  <si>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</si>
  <si>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</si>
  <si>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</si>
  <si>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</si>
  <si>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</si>
  <si>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</si>
  <si>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</si>
  <si>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</si>
  <si>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</si>
  <si>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</si>
  <si>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</si>
  <si>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</si>
  <si>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</si>
  <si>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</si>
  <si>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</si>
  <si>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</si>
  <si>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</si>
  <si>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</si>
  <si>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</si>
  <si>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</si>
  <si>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</si>
  <si>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</si>
  <si>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</si>
  <si>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</si>
  <si>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</si>
  <si>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</si>
  <si>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</si>
  <si>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</si>
  <si>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</si>
  <si>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</si>
  <si>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</si>
  <si>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</si>
  <si>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</si>
  <si>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</si>
  <si>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</si>
  <si>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</si>
  <si>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</si>
  <si>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</si>
  <si>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</si>
  <si>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</si>
  <si>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</si>
  <si>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</si>
  <si>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</si>
  <si>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</si>
  <si>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</si>
  <si>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</si>
  <si>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</si>
  <si>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</si>
  <si>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</si>
  <si>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</si>
  <si>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</si>
  <si>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</si>
  <si>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</si>
  <si>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</si>
  <si>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</si>
  <si>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</si>
  <si>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</si>
  <si>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</si>
  <si>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</si>
  <si>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</si>
  <si>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</si>
  <si>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</si>
  <si>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</si>
  <si>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</si>
  <si>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</si>
  <si>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</si>
  <si>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</si>
  <si>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</si>
  <si>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</si>
  <si>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</si>
  <si>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</si>
  <si>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</si>
  <si>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</si>
  <si>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</si>
  <si>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</si>
  <si>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</si>
  <si>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</si>
  <si>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</si>
  <si>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</si>
  <si>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</si>
  <si>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</si>
  <si>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</si>
  <si>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</si>
  <si>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</si>
  <si>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</si>
  <si>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</si>
  <si>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</si>
  <si>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</si>
  <si>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</si>
  <si>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</si>
  <si>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</si>
  <si>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</si>
  <si>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</si>
  <si>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</si>
  <si>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</si>
  <si>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</si>
  <si>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</si>
  <si>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</si>
  <si>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</si>
  <si>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</si>
  <si>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</si>
  <si>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</si>
  <si>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</si>
  <si>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</si>
  <si>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</si>
  <si>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</si>
  <si>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</si>
  <si>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</si>
  <si>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</si>
  <si>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</si>
  <si>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</si>
  <si>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</si>
  <si>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</si>
  <si>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</si>
  <si>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</si>
  <si>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</si>
  <si>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</si>
  <si>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</si>
  <si>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</si>
  <si>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</si>
  <si>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</si>
  <si>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</si>
  <si>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</si>
  <si>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</si>
  <si>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</si>
  <si>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</si>
  <si>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</si>
  <si>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</si>
  <si>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</si>
  <si>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</si>
  <si>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</si>
  <si>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</si>
  <si>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</si>
  <si>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</si>
  <si>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</si>
  <si>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</si>
  <si>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</si>
  <si>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</si>
  <si>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</si>
  <si>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</si>
  <si>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</si>
  <si>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</si>
  <si>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</si>
  <si>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</si>
  <si>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</si>
  <si>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</si>
  <si>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</si>
  <si>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</si>
  <si>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</si>
  <si>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</si>
  <si>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</si>
  <si>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</si>
  <si>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</si>
  <si>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</si>
  <si>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</si>
  <si>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</si>
  <si>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</si>
  <si>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</si>
  <si>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</si>
  <si>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</si>
  <si>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</si>
  <si>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</si>
  <si>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</si>
  <si>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</si>
  <si>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</si>
  <si>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</si>
  <si>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</si>
  <si>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</si>
  <si>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</si>
  <si>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</si>
  <si>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</si>
  <si>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</si>
  <si>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</si>
  <si>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</si>
  <si>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</si>
  <si>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</si>
  <si>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</si>
  <si>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</si>
  <si>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</si>
  <si>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</si>
  <si>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</si>
  <si>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</si>
  <si>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</si>
  <si>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</si>
  <si>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</si>
  <si>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</si>
  <si>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</si>
  <si>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</si>
  <si>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</si>
  <si>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</si>
  <si>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</si>
  <si>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</si>
  <si>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</si>
  <si>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</si>
  <si>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</si>
  <si>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</si>
  <si>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</si>
  <si>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</si>
  <si>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</si>
  <si>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</si>
  <si>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</si>
  <si>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</si>
  <si>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</si>
  <si>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</si>
  <si>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</si>
  <si>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</si>
  <si>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</si>
  <si>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</si>
  <si>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</si>
  <si>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</si>
  <si>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</si>
  <si>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</si>
  <si>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</si>
  <si>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</si>
  <si>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</si>
  <si>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</si>
  <si>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</si>
  <si>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</si>
  <si>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</si>
  <si>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</si>
  <si>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</si>
  <si>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</si>
  <si>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</si>
  <si>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</si>
  <si>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</si>
  <si>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</si>
  <si>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</si>
  <si>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</si>
  <si>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</si>
  <si>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</si>
  <si>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</si>
  <si>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</si>
  <si>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</si>
  <si>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</si>
  <si>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</si>
  <si>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</si>
  <si>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</si>
  <si>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</si>
  <si>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</si>
  <si>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</si>
  <si>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</si>
  <si>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</si>
  <si>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</si>
  <si>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</si>
  <si>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</si>
  <si>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</si>
  <si>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</si>
  <si>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</si>
  <si>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</si>
  <si>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</si>
  <si>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</si>
  <si>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</si>
  <si>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</si>
  <si>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</si>
  <si>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</si>
  <si>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</si>
  <si>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</si>
  <si>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</si>
  <si>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</si>
  <si>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</si>
  <si>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</si>
  <si>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</si>
  <si>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</si>
  <si>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</si>
  <si>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</si>
  <si>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</si>
  <si>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</si>
  <si>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</si>
  <si>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</si>
  <si>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</si>
  <si>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</si>
  <si>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</si>
  <si>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</si>
  <si>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</si>
  <si>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</si>
  <si>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</si>
  <si>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</si>
  <si>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</si>
  <si>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</si>
  <si>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</si>
  <si>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</si>
  <si>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</si>
  <si>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</si>
  <si>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</si>
  <si>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</si>
  <si>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</si>
  <si>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</si>
  <si>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</si>
  <si>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</si>
  <si>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</si>
  <si>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</si>
  <si>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</si>
  <si>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</si>
  <si>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</si>
  <si>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</si>
  <si>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</si>
  <si>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</si>
  <si>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</si>
  <si>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</si>
  <si>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</si>
  <si>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</si>
  <si>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</si>
  <si>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</si>
  <si>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</si>
  <si>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</si>
  <si>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</si>
  <si>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</si>
  <si>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</si>
  <si>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</si>
  <si>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</si>
  <si>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</si>
  <si>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</si>
  <si>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</si>
  <si>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</si>
  <si>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</si>
  <si>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</si>
  <si>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</si>
  <si>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</si>
  <si>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</si>
  <si>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</si>
  <si>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</si>
  <si>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</si>
  <si>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</si>
  <si>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</si>
  <si>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</si>
  <si>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</si>
  <si>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</si>
  <si>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</si>
  <si>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</si>
  <si>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</si>
  <si>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</si>
  <si>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</si>
  <si>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</si>
  <si>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</si>
  <si>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</si>
  <si>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</si>
  <si>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</si>
  <si>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</si>
  <si>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</si>
  <si>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</si>
  <si>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</si>
  <si>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</si>
  <si>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</si>
  <si>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</si>
  <si>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</si>
  <si>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</si>
  <si>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</si>
  <si>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</si>
  <si>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</si>
  <si>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</si>
  <si>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</si>
  <si>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</si>
  <si>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</si>
  <si>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</si>
  <si>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</si>
  <si>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</si>
  <si>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</si>
  <si>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</si>
  <si>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</si>
  <si>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</si>
  <si>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</si>
  <si>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</si>
  <si>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</si>
  <si>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</si>
  <si>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</si>
  <si>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</si>
  <si>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</si>
  <si>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</si>
  <si>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</si>
  <si>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</si>
  <si>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</si>
  <si>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</si>
  <si>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</si>
  <si>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</si>
  <si>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</si>
  <si>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</si>
  <si>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</si>
  <si>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</si>
  <si>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</si>
  <si>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</si>
  <si>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</si>
  <si>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</si>
  <si>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</si>
  <si>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</si>
  <si>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</si>
  <si>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</si>
  <si>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</si>
  <si>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</si>
  <si>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</si>
  <si>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</si>
  <si>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</si>
  <si>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</si>
  <si>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</si>
  <si>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</si>
  <si>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</si>
  <si>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</si>
  <si>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</si>
  <si>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</si>
  <si>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</si>
  <si>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</si>
  <si>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</si>
  <si>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</si>
  <si>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</si>
  <si>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</si>
  <si>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</si>
  <si>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</si>
  <si>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</si>
  <si>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</si>
  <si>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</si>
  <si>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</si>
  <si>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</si>
  <si>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</si>
  <si>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</si>
  <si>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</si>
  <si>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</si>
  <si>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</si>
  <si>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</si>
  <si>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</si>
  <si>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</si>
  <si>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</si>
  <si>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</si>
  <si>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</si>
  <si>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</si>
  <si>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</si>
  <si>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</si>
  <si>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</si>
  <si>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</si>
  <si>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</si>
  <si>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</si>
  <si>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</si>
  <si>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</si>
  <si>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</si>
  <si>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</si>
  <si>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</si>
  <si>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</si>
  <si>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</si>
  <si>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</si>
  <si>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</si>
  <si>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</si>
  <si>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</si>
  <si>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</si>
  <si>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</si>
  <si>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</si>
  <si>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</si>
  <si>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</si>
  <si>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</si>
  <si>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</si>
  <si>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</si>
  <si>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</si>
  <si>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</si>
  <si>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</si>
  <si>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</si>
  <si>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</si>
  <si>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</si>
  <si>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</si>
  <si>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</si>
  <si>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</si>
  <si>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</si>
  <si>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</si>
  <si>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</si>
  <si>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</si>
  <si>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</si>
  <si>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</si>
  <si>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</si>
  <si>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</si>
  <si>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</si>
  <si>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</si>
  <si>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</si>
  <si>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</si>
  <si>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</si>
  <si>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</si>
  <si>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</si>
  <si>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</si>
  <si>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</si>
  <si>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</si>
  <si>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</si>
  <si>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</si>
  <si>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</si>
  <si>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</si>
  <si>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</si>
  <si>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</si>
  <si>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</si>
  <si>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</si>
  <si>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</si>
  <si>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</si>
  <si>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</si>
  <si>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</si>
  <si>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</si>
  <si>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</si>
  <si>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</si>
  <si>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</si>
  <si>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</si>
  <si>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</si>
  <si>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</si>
  <si>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</si>
  <si>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</si>
  <si>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</si>
  <si>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</si>
  <si>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</si>
  <si>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</si>
  <si>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</si>
  <si>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</si>
  <si>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</si>
  <si>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</si>
  <si>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</si>
  <si>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</si>
  <si>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</si>
  <si>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</si>
  <si>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</si>
  <si>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</si>
  <si>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</si>
  <si>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</si>
  <si>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</si>
  <si>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</si>
  <si>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</si>
  <si>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</si>
  <si>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</si>
  <si>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</si>
  <si>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</si>
  <si>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</si>
  <si>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</si>
  <si>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</si>
  <si>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</si>
  <si>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</si>
  <si>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</si>
  <si>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</si>
  <si>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</si>
  <si>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</si>
  <si>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</si>
  <si>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</si>
  <si>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</si>
  <si>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</si>
  <si>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</si>
  <si>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</si>
  <si>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</si>
  <si>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</si>
  <si>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</si>
  <si>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</si>
  <si>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</si>
  <si>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</si>
  <si>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</si>
  <si>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</si>
  <si>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</si>
  <si>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</si>
  <si>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</si>
  <si>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</si>
  <si>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</si>
  <si>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</si>
  <si>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</si>
  <si>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</si>
  <si>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</si>
  <si>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</si>
  <si>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</si>
  <si>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</si>
  <si>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</si>
  <si>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</si>
  <si>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</si>
  <si>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</si>
  <si>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</si>
  <si>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</si>
  <si>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</si>
  <si>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</si>
  <si>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</si>
  <si>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</si>
  <si>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</si>
  <si>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</si>
  <si>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</si>
  <si>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</si>
  <si>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</si>
  <si>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</si>
  <si>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</si>
  <si>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</si>
  <si>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</si>
  <si>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</si>
  <si>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</si>
  <si>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</si>
  <si>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</si>
  <si>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</si>
  <si>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</si>
  <si>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</si>
  <si>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</si>
  <si>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</si>
  <si>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</si>
  <si>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</si>
  <si>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</si>
  <si>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</si>
  <si>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</si>
  <si>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</si>
  <si>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</si>
  <si>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</si>
  <si>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</si>
  <si>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</si>
  <si>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</si>
  <si>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</si>
  <si>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</si>
  <si>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</si>
  <si>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</si>
  <si>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</si>
  <si>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</si>
  <si>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</si>
  <si>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</si>
  <si>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</si>
  <si>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</si>
  <si>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</si>
  <si>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</si>
  <si>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</si>
  <si>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</si>
  <si>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</si>
  <si>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</si>
  <si>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</si>
  <si>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</si>
  <si>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</si>
  <si>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</si>
  <si>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</si>
  <si>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</si>
  <si>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</si>
  <si>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</si>
  <si>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</si>
  <si>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</si>
  <si>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</si>
  <si>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</si>
  <si>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</si>
  <si>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</si>
  <si>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</si>
  <si>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</si>
  <si>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</si>
  <si>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</si>
  <si>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</si>
  <si>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</si>
  <si>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</si>
  <si>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</si>
  <si>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</si>
  <si>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</si>
  <si>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</si>
  <si>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</si>
  <si>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</si>
  <si>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</si>
  <si>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</si>
  <si>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</si>
  <si>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</si>
  <si>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</si>
  <si>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</si>
  <si>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</si>
  <si>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</si>
  <si>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</si>
  <si>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</si>
  <si>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</si>
  <si>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</si>
  <si>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</si>
  <si>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</si>
  <si>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</si>
  <si>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</si>
  <si>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</si>
  <si>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</si>
  <si>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</si>
  <si>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</si>
  <si>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</si>
  <si>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</si>
  <si>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</si>
  <si>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</si>
  <si>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</si>
  <si>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</si>
  <si>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</si>
  <si>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</si>
  <si>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</si>
  <si>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</si>
  <si>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</si>
  <si>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</si>
  <si>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</si>
  <si>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</si>
  <si>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</si>
  <si>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</si>
  <si>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</si>
  <si>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</si>
  <si>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</si>
  <si>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</si>
  <si>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</si>
  <si>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</si>
  <si>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</si>
  <si>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</si>
  <si>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</si>
  <si>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</si>
  <si>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</si>
  <si>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</si>
  <si>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</si>
  <si>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</si>
  <si>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</si>
  <si>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</si>
  <si>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</si>
  <si>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</si>
  <si>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</si>
  <si>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</si>
  <si>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</si>
  <si>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</si>
  <si>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</si>
  <si>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</si>
  <si>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</si>
  <si>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</si>
  <si>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</si>
  <si>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</si>
  <si>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</si>
  <si>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</si>
  <si>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</si>
  <si>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</si>
  <si>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</si>
  <si>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</si>
  <si>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</si>
  <si>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</si>
  <si>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</si>
  <si>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</si>
  <si>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</si>
  <si>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</si>
  <si>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</si>
  <si>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</si>
  <si>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</si>
  <si>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</si>
  <si>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</si>
  <si>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</si>
  <si>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</si>
  <si>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</si>
  <si>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</si>
  <si>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</si>
  <si>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</si>
  <si>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</si>
  <si>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</si>
  <si>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</si>
  <si>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</si>
  <si>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</si>
  <si>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</si>
  <si>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</si>
  <si>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</si>
  <si>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</si>
  <si>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</si>
  <si>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</si>
  <si>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</si>
  <si>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</si>
  <si>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</si>
  <si>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</si>
  <si>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</si>
  <si>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</si>
  <si>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</si>
  <si>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</si>
  <si>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</si>
  <si>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</si>
  <si>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</si>
  <si>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</si>
  <si>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</si>
  <si>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</si>
  <si>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</si>
  <si>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</si>
  <si>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</si>
  <si>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</si>
  <si>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</si>
  <si>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</si>
  <si>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</si>
  <si>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</si>
  <si>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</si>
  <si>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</si>
  <si>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</si>
  <si>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</si>
  <si>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</si>
  <si>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</si>
  <si>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</si>
  <si>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</si>
  <si>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</si>
  <si>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</si>
  <si>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</si>
  <si>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</si>
  <si>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</si>
  <si>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</si>
  <si>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</si>
  <si>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</si>
  <si>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</si>
  <si>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</si>
  <si>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</si>
  <si>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</si>
  <si>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</si>
  <si>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</si>
  <si>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</si>
  <si>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</si>
  <si>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</si>
  <si>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</si>
  <si>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</si>
  <si>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</si>
  <si>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</si>
  <si>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</si>
  <si>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</si>
  <si>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</si>
  <si>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</si>
  <si>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</si>
  <si>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</si>
  <si>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</si>
  <si>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</si>
  <si>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</si>
  <si>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</si>
  <si>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</si>
  <si>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</si>
  <si>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</si>
  <si>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</si>
  <si>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</si>
  <si>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</si>
  <si>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</si>
  <si>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</si>
  <si>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</si>
  <si>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</si>
  <si>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</si>
  <si>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</si>
  <si>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</si>
  <si>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</si>
  <si>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</si>
  <si>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</si>
  <si>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</si>
  <si>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</si>
  <si>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</si>
  <si>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</si>
  <si>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</si>
  <si>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</si>
  <si>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</si>
  <si>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</si>
  <si>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</si>
  <si>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</si>
  <si>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</si>
  <si>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</si>
  <si>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</si>
  <si>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</si>
  <si>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</si>
  <si>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</si>
  <si>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</si>
  <si>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</si>
  <si>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</si>
  <si>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</si>
  <si>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</si>
  <si>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</si>
  <si>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</si>
  <si>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</si>
  <si>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</si>
  <si>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</si>
  <si>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</si>
  <si>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</si>
  <si>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</si>
  <si>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</si>
  <si>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</si>
  <si>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</si>
  <si>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</si>
  <si>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</si>
  <si>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</si>
  <si>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</si>
  <si>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</si>
  <si>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</si>
  <si>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</si>
  <si>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</si>
  <si>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</si>
  <si>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</si>
  <si>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</si>
  <si>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</si>
  <si>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</si>
  <si>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</si>
  <si>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</si>
  <si>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</si>
  <si>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</si>
  <si>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</si>
  <si>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</si>
  <si>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</si>
  <si>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</si>
  <si>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</si>
  <si>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</si>
  <si>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</si>
  <si>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</si>
  <si>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</si>
  <si>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</si>
  <si>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</si>
  <si>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</si>
  <si>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</si>
  <si>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</si>
  <si>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</si>
  <si>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</si>
  <si>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</si>
  <si>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</si>
  <si>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</si>
  <si>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</si>
  <si>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</si>
  <si>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</si>
  <si>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</si>
  <si>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</si>
  <si>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</si>
  <si>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</si>
  <si>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</si>
  <si>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</si>
  <si>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</si>
  <si>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</si>
  <si>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</si>
  <si>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</si>
  <si>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</si>
  <si>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</si>
  <si>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</si>
  <si>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</si>
  <si>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</si>
  <si>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</si>
  <si>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</si>
  <si>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</si>
  <si>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</si>
  <si>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</si>
  <si>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</si>
  <si>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</si>
  <si>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</si>
  <si>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</si>
  <si>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</si>
  <si>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</si>
  <si>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</si>
  <si>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</si>
  <si>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</si>
  <si>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</si>
  <si>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</si>
  <si>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</si>
  <si>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</si>
  <si>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</si>
  <si>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</si>
  <si>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</si>
  <si>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</si>
  <si>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</si>
  <si>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</si>
  <si>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</si>
  <si>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</si>
  <si>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</si>
  <si>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</si>
  <si>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</si>
  <si>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</si>
  <si>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</si>
  <si>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</si>
  <si>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</si>
  <si>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</si>
  <si>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</si>
  <si>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</si>
  <si>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</si>
  <si>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</si>
  <si>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</si>
  <si>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</si>
  <si>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</si>
  <si>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</si>
  <si>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</si>
  <si>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</si>
  <si>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</si>
  <si>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</si>
  <si>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</si>
  <si>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</si>
  <si>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</si>
  <si>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</si>
  <si>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</si>
  <si>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</si>
  <si>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</si>
  <si>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</si>
  <si>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</si>
  <si>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</si>
  <si>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</si>
  <si>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</si>
  <si>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</si>
  <si>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</si>
  <si>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</si>
  <si>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</si>
  <si>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</si>
  <si>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</si>
  <si>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</si>
  <si>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</si>
  <si>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</si>
  <si>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</si>
  <si>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</si>
  <si>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</si>
  <si>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</si>
  <si>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</si>
  <si>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</si>
  <si>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</si>
  <si>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</si>
  <si>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</si>
  <si>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</si>
  <si>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</si>
  <si>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</si>
  <si>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</si>
  <si>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</si>
  <si>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</si>
  <si>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</si>
  <si>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</si>
  <si>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</si>
  <si>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</si>
  <si>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</si>
  <si>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</si>
  <si>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</si>
  <si>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</si>
  <si>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</si>
  <si>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</si>
  <si>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</si>
  <si>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</si>
  <si>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</si>
  <si>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</si>
  <si>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</si>
  <si>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</si>
  <si>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</si>
  <si>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</si>
  <si>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</si>
  <si>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</si>
  <si>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</si>
  <si>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</si>
  <si>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</si>
  <si>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</si>
  <si>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</si>
  <si>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</si>
  <si>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</si>
  <si>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</si>
  <si>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</si>
  <si>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</si>
  <si>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</si>
  <si>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</si>
  <si>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</si>
  <si>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</si>
  <si>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</si>
  <si>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</si>
  <si>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</si>
  <si>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</si>
  <si>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</si>
  <si>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</si>
  <si>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</si>
  <si>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</si>
  <si>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</si>
  <si>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</si>
  <si>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</si>
  <si>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</si>
  <si>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</si>
  <si>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</si>
  <si>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</si>
  <si>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</si>
  <si>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</si>
  <si>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</si>
  <si>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</si>
  <si>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</si>
  <si>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</si>
  <si>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</si>
  <si>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</si>
  <si>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</si>
  <si>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</si>
  <si>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</si>
  <si>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</si>
  <si>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</si>
  <si>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</si>
  <si>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</si>
  <si>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</si>
  <si>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</si>
  <si>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</si>
  <si>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</si>
  <si>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</si>
  <si>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</si>
  <si>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</si>
  <si>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</si>
  <si>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</si>
  <si>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</si>
  <si>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</si>
  <si>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</si>
  <si>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</si>
  <si>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</si>
  <si>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</si>
  <si>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</si>
  <si>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</si>
  <si>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</si>
  <si>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</si>
  <si>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</si>
  <si>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</si>
  <si>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</si>
  <si>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</si>
  <si>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</si>
  <si>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</si>
  <si>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</si>
  <si>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</si>
  <si>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</si>
  <si>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</si>
  <si>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</si>
  <si>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</si>
  <si>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</si>
  <si>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</si>
  <si>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</si>
  <si>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</si>
  <si>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</si>
  <si>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</si>
  <si>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</si>
  <si>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</si>
  <si>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</si>
  <si>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</si>
  <si>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</si>
  <si>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</si>
  <si>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</si>
  <si>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</si>
  <si>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</si>
  <si>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</si>
  <si>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</si>
  <si>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</si>
  <si>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</si>
  <si>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</si>
  <si>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</si>
  <si>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</si>
  <si>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</si>
  <si>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</si>
  <si>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</si>
  <si>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</si>
  <si>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</si>
  <si>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</si>
  <si>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</si>
  <si>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</si>
  <si>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</si>
  <si>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</si>
  <si>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</si>
  <si>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</si>
  <si>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</si>
  <si>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</si>
  <si>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</si>
  <si>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</si>
  <si>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</si>
  <si>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</si>
  <si>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</si>
  <si>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</si>
  <si>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</si>
  <si>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</si>
  <si>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</si>
  <si>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</si>
  <si>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</si>
  <si>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</si>
  <si>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</si>
  <si>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</si>
  <si>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</si>
  <si>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</si>
  <si>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</si>
  <si>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</si>
  <si>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</si>
  <si>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</si>
  <si>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</si>
  <si>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</si>
  <si>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</si>
  <si>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</si>
  <si>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</si>
  <si>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</si>
  <si>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</si>
  <si>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</si>
  <si>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</si>
  <si>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</si>
  <si>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</si>
  <si>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</si>
  <si>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</si>
  <si>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</si>
  <si>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</si>
  <si>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</si>
  <si>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</si>
  <si>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</si>
  <si>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</si>
  <si>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</si>
  <si>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</si>
  <si>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</si>
  <si>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</si>
  <si>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</si>
  <si>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</si>
  <si>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</si>
  <si>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</si>
  <si>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</si>
  <si>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</si>
  <si>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</si>
  <si>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</si>
  <si>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</si>
  <si>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</si>
  <si>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</si>
  <si>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</si>
  <si>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</si>
  <si>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</si>
  <si>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</si>
  <si>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</si>
  <si>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</si>
  <si>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</si>
  <si>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</si>
  <si>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</si>
  <si>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</si>
  <si>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</si>
  <si>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</si>
  <si>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</si>
  <si>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</si>
  <si>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</si>
  <si>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</si>
  <si>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</si>
  <si>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</si>
  <si>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</si>
  <si>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</si>
  <si>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</si>
  <si>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</si>
  <si>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</si>
  <si>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</si>
  <si>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</si>
  <si>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</si>
  <si>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</si>
  <si>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</si>
  <si>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</si>
  <si>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</si>
  <si>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</si>
  <si>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</si>
  <si>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</si>
  <si>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</si>
  <si>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</si>
  <si>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</si>
  <si>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</si>
  <si>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</si>
  <si>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</si>
  <si>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</si>
  <si>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</si>
  <si>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</si>
  <si>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</si>
  <si>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</si>
  <si>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</si>
  <si>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</si>
  <si>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</si>
  <si>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</si>
  <si>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</si>
  <si>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</si>
  <si>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</si>
  <si>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</si>
  <si>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</si>
  <si>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</si>
  <si>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</si>
  <si>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</si>
  <si>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</si>
  <si>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</si>
  <si>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</si>
  <si>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</si>
  <si>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</si>
  <si>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</si>
  <si>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</si>
  <si>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</si>
  <si>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</si>
  <si>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</si>
  <si>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</si>
  <si>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</si>
  <si>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</si>
  <si>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</si>
  <si>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</si>
  <si>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</si>
  <si>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</si>
  <si>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</si>
  <si>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</si>
  <si>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</si>
  <si>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</si>
  <si>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</si>
  <si>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</si>
  <si>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</si>
  <si>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</si>
  <si>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</si>
  <si>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</si>
  <si>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</si>
  <si>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</si>
  <si>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</si>
  <si>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</si>
  <si>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</si>
  <si>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</si>
  <si>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</si>
  <si>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</si>
  <si>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</si>
  <si>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</si>
  <si>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</si>
  <si>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</si>
  <si>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</si>
  <si>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</si>
  <si>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</si>
  <si>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</si>
  <si>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</si>
  <si>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</si>
  <si>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</si>
  <si>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</si>
  <si>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</si>
  <si>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</si>
  <si>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</si>
  <si>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</si>
  <si>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</si>
  <si>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</si>
  <si>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</si>
  <si>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</si>
  <si>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</si>
  <si>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</si>
  <si>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</si>
  <si>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</si>
  <si>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</si>
  <si>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</si>
  <si>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</si>
  <si>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</si>
  <si>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</si>
  <si>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</si>
  <si>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</si>
  <si>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</si>
  <si>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</si>
  <si>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</si>
  <si>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</si>
  <si>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</si>
  <si>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</si>
  <si>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</si>
  <si>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</si>
  <si>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</si>
  <si>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</si>
  <si>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</si>
  <si>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</si>
  <si>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</si>
  <si>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</si>
  <si>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</si>
  <si>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</si>
  <si>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</si>
  <si>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</si>
  <si>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</si>
  <si>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</si>
  <si>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</si>
  <si>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</si>
  <si>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</si>
  <si>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</si>
  <si>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</si>
  <si>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</si>
  <si>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</si>
  <si>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</si>
  <si>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</si>
  <si>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</si>
  <si>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</si>
  <si>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</si>
  <si>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</si>
  <si>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</si>
  <si>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</si>
  <si>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</si>
  <si>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</si>
  <si>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</si>
  <si>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</si>
  <si>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</si>
  <si>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</si>
  <si>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</si>
  <si>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</si>
  <si>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</si>
  <si>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</si>
  <si>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</si>
  <si>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</si>
  <si>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</si>
  <si>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</si>
  <si>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</si>
  <si>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</si>
  <si>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</si>
  <si>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</si>
  <si>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</si>
  <si>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</si>
  <si>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</si>
  <si>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</si>
  <si>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</si>
  <si>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</si>
  <si>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</si>
  <si>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</si>
  <si>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</si>
  <si>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</si>
  <si>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</si>
  <si>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</si>
  <si>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</si>
  <si>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</si>
  <si>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</si>
  <si>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</si>
  <si>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</si>
  <si>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</si>
  <si>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</si>
  <si>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</si>
  <si>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</si>
  <si>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</si>
  <si>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</si>
  <si>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</si>
  <si>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</si>
  <si>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</si>
  <si>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</si>
  <si>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</si>
  <si>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</si>
  <si>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</si>
  <si>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</si>
  <si>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</si>
  <si>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</si>
  <si>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</si>
  <si>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</si>
  <si>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</si>
  <si>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</si>
  <si>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</si>
  <si>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</si>
  <si>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</si>
  <si>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</si>
  <si>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</si>
  <si>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</si>
  <si>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</si>
  <si>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</si>
  <si>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</si>
  <si>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</si>
  <si>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</si>
  <si>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</si>
  <si>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</si>
  <si>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</si>
  <si>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</si>
  <si>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</si>
  <si>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</si>
  <si>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</si>
  <si>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</si>
  <si>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</si>
  <si>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</si>
  <si>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</si>
  <si>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</si>
  <si>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</si>
  <si>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</si>
  <si>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</si>
  <si>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</si>
  <si>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</si>
  <si>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</si>
  <si>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</si>
  <si>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</si>
  <si>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</si>
  <si>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</si>
  <si>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</si>
  <si>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</si>
  <si>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</si>
  <si>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</si>
  <si>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</si>
  <si>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</si>
  <si>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</si>
  <si>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</si>
  <si>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</si>
  <si>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</si>
  <si>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</si>
  <si>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</si>
  <si>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</si>
  <si>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</si>
  <si>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</si>
  <si>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</si>
  <si>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</si>
  <si>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</si>
  <si>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</si>
  <si>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</si>
  <si>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</si>
  <si>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</si>
  <si>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</si>
  <si>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</si>
  <si>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</si>
  <si>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</si>
  <si>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</si>
  <si>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</si>
  <si>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</si>
  <si>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</si>
  <si>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</si>
  <si>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</si>
  <si>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</si>
  <si>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</si>
  <si>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</si>
  <si>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</si>
  <si>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</si>
  <si>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</si>
  <si>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</si>
  <si>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</si>
  <si>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</si>
  <si>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</si>
  <si>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</si>
  <si>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</si>
  <si>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</si>
  <si>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</si>
  <si>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</si>
  <si>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</si>
  <si>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</si>
  <si>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</si>
  <si>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</si>
  <si>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</si>
  <si>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</si>
  <si>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</si>
  <si>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</si>
  <si>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</si>
  <si>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</si>
  <si>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</si>
  <si>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</si>
  <si>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</si>
  <si>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</si>
  <si>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</si>
  <si>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</si>
  <si>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</si>
  <si>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</si>
  <si>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</si>
  <si>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</si>
  <si>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</si>
  <si>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</si>
  <si>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</si>
  <si>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</si>
  <si>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</si>
  <si>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</si>
  <si>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</si>
  <si>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</si>
  <si>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</si>
  <si>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</si>
  <si>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</si>
  <si>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</si>
  <si>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</si>
  <si>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</si>
  <si>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</si>
  <si>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</si>
  <si>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</si>
  <si>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</si>
  <si>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</si>
  <si>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</si>
  <si>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</si>
  <si>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</si>
  <si>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</si>
  <si>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</si>
  <si>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</si>
  <si>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</si>
  <si>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</si>
  <si>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</si>
  <si>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</si>
  <si>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</si>
  <si>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</si>
  <si>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</si>
  <si>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</si>
  <si>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</si>
  <si>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</si>
  <si>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</si>
  <si>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</si>
  <si>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</si>
  <si>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</si>
  <si>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</si>
  <si>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</si>
  <si>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</si>
  <si>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</si>
  <si>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</si>
  <si>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</si>
  <si>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</si>
  <si>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</si>
  <si>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</si>
  <si>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</si>
  <si>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</si>
  <si>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</si>
  <si>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</si>
  <si>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</si>
  <si>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</si>
  <si>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</si>
  <si>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</si>
  <si>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</si>
  <si>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</si>
  <si>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</si>
  <si>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</si>
  <si>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</si>
  <si>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</si>
  <si>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</si>
  <si>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</si>
  <si>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</si>
  <si>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</si>
  <si>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</si>
  <si>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</si>
  <si>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</si>
  <si>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</si>
  <si>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</si>
  <si>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</si>
  <si>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</si>
  <si>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</si>
  <si>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</si>
  <si>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</si>
  <si>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</si>
  <si>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</si>
  <si>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</si>
  <si>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</si>
  <si>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</si>
  <si>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</si>
  <si>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</si>
  <si>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</si>
  <si>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</si>
  <si>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</si>
  <si>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</si>
  <si>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</si>
  <si>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</si>
  <si>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</si>
  <si>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</si>
  <si>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</si>
  <si>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</si>
  <si>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</si>
  <si>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</si>
  <si>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</si>
  <si>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</si>
  <si>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</si>
  <si>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</si>
  <si>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</si>
  <si>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</si>
  <si>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</si>
  <si>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</si>
  <si>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</si>
  <si>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</si>
  <si>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</si>
  <si>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</si>
  <si>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</si>
  <si>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</si>
  <si>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</si>
  <si>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</si>
  <si>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</si>
  <si>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</si>
  <si>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</si>
  <si>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</si>
  <si>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</si>
  <si>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</si>
  <si>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</si>
  <si>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</si>
  <si>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</si>
  <si>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</si>
  <si>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</si>
  <si>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</si>
  <si>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</si>
  <si>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</si>
  <si>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</si>
  <si>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</si>
  <si>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</si>
  <si>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</si>
  <si>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</si>
  <si>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</si>
  <si>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</si>
  <si>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</si>
  <si>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</si>
  <si>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</si>
  <si>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</si>
  <si>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</si>
  <si>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</si>
  <si>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</si>
  <si>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</si>
  <si>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</si>
  <si>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</si>
  <si>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</si>
  <si>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</si>
  <si>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</si>
  <si>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</si>
  <si>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</si>
  <si>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</si>
  <si>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</si>
  <si>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</si>
  <si>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</si>
  <si>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</si>
  <si>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</si>
  <si>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</si>
  <si>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</si>
  <si>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</si>
  <si>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</si>
  <si>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</si>
  <si>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</si>
  <si>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</si>
  <si>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</si>
  <si>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</si>
  <si>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</si>
  <si>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</si>
  <si>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</si>
  <si>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</si>
  <si>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</si>
  <si>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</si>
  <si>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</si>
  <si>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</si>
  <si>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</si>
  <si>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</si>
  <si>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</si>
  <si>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</si>
  <si>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</si>
  <si>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</si>
  <si>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</si>
  <si>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</si>
  <si>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</si>
  <si>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</si>
  <si>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</si>
  <si>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</si>
  <si>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</si>
  <si>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</si>
  <si>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</si>
  <si>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</si>
  <si>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</si>
  <si>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</si>
  <si>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</si>
  <si>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</si>
  <si>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</si>
  <si>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</si>
  <si>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</si>
  <si>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</si>
  <si>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</si>
  <si>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</si>
  <si>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</si>
  <si>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</si>
  <si>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</si>
  <si>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</si>
  <si>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</si>
  <si>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</si>
  <si>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</si>
  <si>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</si>
  <si>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</si>
  <si>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</si>
  <si>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</si>
  <si>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</si>
  <si>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</si>
  <si>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</si>
  <si>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</si>
  <si>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</si>
  <si>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</si>
  <si>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</si>
  <si>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</si>
  <si>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</si>
  <si>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</si>
  <si>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</si>
  <si>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</si>
  <si>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</si>
  <si>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</si>
  <si>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</si>
  <si>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</si>
  <si>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</si>
  <si>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</si>
  <si>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</si>
  <si>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</si>
  <si>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</si>
  <si>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</si>
  <si>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</si>
  <si>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</si>
  <si>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</si>
  <si>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</si>
  <si>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</si>
  <si>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</si>
  <si>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</si>
  <si>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</si>
  <si>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</si>
  <si>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</si>
  <si>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</si>
  <si>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</si>
  <si>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</si>
  <si>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</si>
  <si>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</si>
  <si>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</si>
  <si>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</si>
  <si>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</si>
  <si>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</si>
  <si>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</si>
  <si>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</si>
  <si>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</si>
  <si>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</si>
  <si>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</si>
  <si>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</si>
  <si>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</si>
  <si>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</si>
  <si>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</si>
  <si>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</si>
  <si>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</si>
  <si>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</si>
  <si>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</si>
  <si>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</si>
  <si>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</si>
  <si>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</si>
  <si>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</si>
  <si>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</si>
  <si>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</si>
  <si>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</si>
  <si>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</si>
  <si>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</si>
  <si>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</si>
  <si>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</si>
  <si>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</si>
  <si>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</si>
  <si>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</si>
  <si>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</si>
  <si>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</si>
  <si>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</si>
  <si>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</si>
  <si>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</si>
  <si>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</si>
  <si>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</si>
  <si>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</si>
  <si>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</si>
  <si>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</si>
  <si>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</si>
  <si>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</si>
  <si>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</si>
  <si>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</si>
  <si>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</si>
  <si>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</si>
  <si>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</si>
  <si>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</si>
  <si>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</si>
  <si>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</si>
  <si>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</si>
  <si>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</si>
  <si>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</si>
  <si>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</si>
  <si>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</si>
  <si>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</si>
  <si>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</si>
  <si>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</si>
  <si>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</si>
  <si>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</si>
  <si>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</si>
  <si>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</si>
  <si>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</si>
  <si>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</si>
  <si>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</si>
  <si>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</si>
  <si>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</si>
  <si>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</si>
  <si>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</si>
  <si>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</si>
  <si>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</si>
  <si>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</si>
  <si>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</si>
  <si>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</si>
  <si>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</si>
  <si>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</si>
  <si>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</si>
  <si>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</si>
  <si>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</si>
  <si>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</si>
  <si>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</si>
  <si>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</si>
  <si>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</si>
  <si>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</si>
  <si>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</si>
  <si>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</si>
  <si>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</si>
  <si>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</si>
  <si>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</si>
  <si>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</si>
  <si>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</si>
  <si>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</si>
  <si>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</si>
  <si>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</si>
  <si>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</si>
  <si>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</si>
  <si>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</si>
  <si>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</si>
  <si>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</si>
  <si>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</si>
  <si>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</si>
  <si>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</si>
  <si>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</si>
  <si>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</si>
  <si>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</si>
  <si>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</si>
  <si>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</si>
  <si>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</si>
  <si>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</si>
  <si>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</si>
  <si>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</si>
  <si>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</si>
  <si>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</si>
  <si>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</si>
  <si>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</si>
  <si>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</si>
  <si>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</si>
  <si>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</si>
  <si>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</si>
  <si>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</si>
  <si>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</si>
  <si>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</si>
  <si>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</si>
  <si>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</si>
  <si>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</si>
  <si>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</si>
  <si>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</si>
  <si>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</si>
  <si>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</si>
  <si>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</si>
  <si>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</si>
  <si>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</si>
  <si>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</si>
  <si>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</si>
  <si>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</si>
  <si>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</si>
  <si>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</si>
  <si>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</si>
  <si>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</si>
  <si>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</si>
  <si>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</si>
  <si>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</si>
  <si>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</si>
  <si>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</si>
  <si>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</si>
  <si>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</si>
  <si>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</si>
  <si>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</si>
  <si>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</si>
  <si>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</si>
  <si>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</si>
  <si>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</si>
  <si>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</si>
  <si>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</si>
  <si>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</si>
  <si>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</si>
  <si>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</si>
  <si>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</si>
  <si>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</si>
  <si>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</si>
  <si>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</si>
  <si>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</si>
  <si>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</si>
  <si>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</si>
  <si>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</si>
  <si>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</si>
  <si>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</si>
  <si>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</si>
  <si>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</si>
  <si>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</si>
  <si>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</si>
  <si>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</si>
  <si>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</si>
  <si>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</si>
  <si>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</si>
  <si>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</si>
  <si>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</si>
  <si>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</si>
  <si>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</si>
  <si>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</si>
  <si>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</si>
  <si>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</si>
  <si>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</si>
  <si>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</si>
  <si>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</si>
  <si>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</si>
  <si>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</si>
  <si>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</si>
  <si>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</si>
  <si>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</si>
  <si>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</si>
  <si>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</si>
  <si>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</si>
  <si>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</si>
  <si>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</si>
  <si>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</si>
  <si>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</si>
  <si>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</si>
  <si>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</si>
  <si>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</si>
  <si>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</si>
  <si>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</si>
  <si>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</si>
  <si>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</si>
  <si>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</si>
  <si>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</si>
  <si>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</si>
  <si>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</si>
  <si>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</si>
  <si>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</si>
  <si>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</si>
  <si>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</si>
  <si>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</si>
  <si>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</si>
  <si>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</si>
  <si>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</si>
  <si>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</si>
  <si>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</si>
  <si>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</si>
  <si>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</si>
  <si>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</si>
  <si>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</si>
  <si>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</si>
  <si>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</si>
  <si>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</si>
  <si>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</si>
  <si>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</si>
  <si>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</si>
  <si>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</si>
  <si>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</si>
  <si>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</si>
  <si>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</si>
  <si>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</si>
  <si>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</si>
  <si>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</si>
  <si>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</si>
  <si>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</si>
  <si>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</si>
  <si>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</si>
  <si>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</si>
  <si>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</si>
  <si>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</si>
  <si>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</si>
  <si>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</si>
  <si>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</si>
  <si>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</si>
  <si>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</si>
  <si>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</si>
  <si>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</si>
  <si>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</si>
  <si>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</si>
  <si>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</si>
  <si>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</si>
  <si>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</si>
  <si>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</si>
  <si>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</si>
  <si>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</si>
  <si>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</si>
  <si>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</si>
  <si>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</si>
  <si>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</si>
  <si>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</si>
  <si>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</si>
  <si>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</si>
  <si>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</si>
  <si>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</si>
  <si>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</si>
  <si>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</si>
  <si>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</si>
  <si>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</si>
  <si>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</si>
  <si>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</si>
  <si>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</si>
  <si>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</si>
  <si>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</si>
  <si>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</si>
  <si>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</si>
  <si>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</si>
  <si>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</si>
  <si>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</si>
  <si>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</si>
  <si>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</si>
  <si>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</si>
  <si>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</si>
  <si>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</si>
  <si>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</si>
  <si>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</si>
  <si>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</si>
  <si>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</si>
  <si>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</si>
  <si>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</si>
  <si>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</si>
  <si>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</si>
  <si>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</si>
  <si>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</si>
  <si>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</si>
  <si>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</si>
  <si>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</si>
  <si>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</si>
  <si>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</si>
  <si>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</si>
  <si>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</si>
  <si>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</si>
  <si>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</si>
  <si>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</si>
  <si>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</si>
  <si>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</si>
  <si>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</si>
  <si>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</si>
  <si>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</si>
  <si>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</si>
  <si>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</si>
  <si>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</si>
  <si>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</si>
  <si>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</si>
  <si>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</si>
  <si>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</si>
  <si>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</si>
  <si>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</si>
  <si>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</si>
  <si>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</si>
  <si>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</si>
  <si>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</si>
  <si>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</si>
  <si>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</si>
  <si>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</si>
  <si>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</si>
  <si>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</si>
  <si>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</si>
  <si>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</si>
  <si>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</si>
  <si>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</si>
  <si>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</si>
  <si>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</si>
  <si>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</si>
  <si>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</si>
  <si>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</si>
  <si>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</si>
  <si>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</si>
  <si>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</si>
  <si>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</si>
  <si>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</si>
  <si>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</si>
  <si>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</si>
  <si>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</si>
  <si>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</si>
  <si>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</si>
  <si>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</si>
  <si>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</si>
  <si>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</si>
  <si>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</si>
  <si>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</si>
  <si>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</si>
  <si>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</si>
  <si>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</si>
  <si>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</si>
  <si>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</si>
  <si>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</si>
  <si>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</si>
  <si>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</si>
  <si>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</si>
  <si>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</si>
  <si>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</si>
  <si>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</si>
  <si>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</si>
  <si>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</si>
  <si>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</si>
  <si>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</si>
  <si>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</si>
  <si>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</si>
  <si>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</si>
  <si>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</si>
  <si>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</si>
  <si>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</si>
  <si>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</si>
  <si>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</si>
  <si>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</si>
  <si>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</si>
  <si>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</si>
  <si>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</si>
  <si>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</si>
  <si>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</si>
  <si>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</si>
  <si>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</si>
  <si>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</si>
  <si>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</si>
  <si>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</si>
  <si>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</si>
  <si>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</si>
  <si>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</si>
  <si>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</si>
  <si>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</si>
  <si>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</si>
  <si>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</si>
  <si>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</si>
  <si>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</si>
  <si>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</si>
  <si>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</si>
  <si>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</si>
  <si>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</si>
  <si>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</si>
  <si>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</si>
  <si>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</si>
  <si>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</si>
  <si>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</si>
  <si>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</si>
  <si>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</si>
  <si>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</si>
  <si>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</si>
  <si>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</si>
  <si>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</si>
  <si>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</si>
  <si>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</si>
  <si>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</si>
  <si>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</si>
  <si>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</si>
  <si>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</si>
  <si>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</si>
  <si>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</si>
  <si>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</si>
  <si>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</si>
  <si>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</si>
  <si>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</si>
  <si>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</si>
  <si>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</si>
  <si>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</si>
  <si>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</si>
  <si>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</si>
  <si>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</si>
  <si>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</si>
  <si>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</si>
  <si>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</si>
  <si>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</si>
  <si>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</si>
  <si>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</si>
  <si>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</si>
  <si>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</si>
  <si>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</si>
  <si>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</si>
  <si>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</si>
  <si>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</si>
  <si>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</si>
  <si>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</si>
  <si>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</si>
  <si>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</si>
  <si>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</si>
  <si>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</si>
  <si>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</si>
  <si>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</si>
  <si>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</si>
  <si>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</si>
  <si>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</si>
  <si>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</si>
  <si>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</si>
  <si>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</si>
  <si>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</si>
  <si>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</si>
  <si>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</si>
  <si>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</si>
  <si>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</si>
  <si>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</si>
  <si>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</si>
  <si>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</si>
  <si>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</si>
  <si>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</si>
  <si>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</si>
  <si>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</si>
  <si>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</si>
  <si>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</si>
  <si>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</si>
  <si>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</si>
  <si>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</si>
  <si>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</si>
  <si>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</si>
  <si>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</si>
  <si>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</si>
  <si>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</si>
  <si>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</si>
  <si>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</si>
  <si>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</si>
  <si>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</si>
  <si>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</si>
  <si>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</si>
  <si>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</si>
  <si>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</si>
  <si>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</si>
  <si>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</si>
  <si>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</si>
  <si>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</si>
  <si>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</si>
  <si>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</si>
  <si>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</si>
  <si>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</si>
  <si>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</si>
  <si>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</si>
  <si>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</si>
  <si>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</si>
  <si>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</si>
  <si>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</si>
  <si>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</si>
  <si>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</si>
  <si>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</si>
  <si>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</si>
  <si>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</si>
  <si>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</si>
  <si>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</si>
  <si>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</si>
  <si>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</si>
  <si>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</si>
  <si>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</si>
  <si>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</si>
  <si>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</si>
  <si>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</si>
  <si>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</si>
  <si>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</si>
  <si>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</si>
  <si>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</si>
  <si>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</si>
  <si>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</si>
  <si>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</si>
  <si>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</si>
  <si>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</si>
  <si>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</si>
  <si>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</si>
  <si>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</si>
  <si>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</si>
  <si>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</si>
  <si>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</si>
  <si>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</si>
  <si>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</si>
  <si>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</si>
  <si>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</si>
  <si>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</si>
  <si>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</si>
  <si>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</si>
  <si>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</si>
  <si>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</si>
  <si>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</si>
  <si>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</si>
  <si>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</si>
  <si>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</si>
  <si>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</si>
  <si>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</si>
  <si>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</si>
  <si>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</si>
  <si>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</si>
  <si>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</si>
  <si>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</si>
  <si>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</si>
  <si>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</si>
  <si>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</si>
  <si>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</si>
  <si>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</si>
  <si>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</si>
  <si>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</si>
  <si>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</si>
  <si>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</si>
  <si>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</si>
  <si>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</si>
  <si>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</si>
  <si>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</si>
  <si>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</si>
  <si>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</si>
  <si>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</si>
  <si>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</si>
  <si>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</si>
  <si>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</si>
  <si>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</si>
  <si>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</si>
  <si>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</si>
  <si>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</si>
  <si>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</si>
  <si>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</si>
  <si>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</si>
  <si>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</si>
  <si>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</si>
  <si>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</si>
  <si>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</si>
  <si>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</si>
  <si>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</si>
  <si>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</si>
  <si>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</si>
  <si>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</si>
  <si>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</si>
  <si>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</si>
  <si>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</si>
  <si>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</si>
  <si>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</si>
  <si>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</si>
  <si>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</si>
  <si>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</si>
  <si>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</si>
  <si>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</si>
  <si>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</si>
  <si>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</si>
  <si>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</si>
  <si>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</si>
  <si>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</si>
  <si>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</si>
  <si>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</si>
  <si>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</si>
  <si>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</si>
  <si>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</si>
  <si>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</si>
  <si>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</si>
  <si>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</si>
  <si>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</si>
  <si>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</si>
  <si>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</si>
  <si>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</si>
  <si>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</si>
  <si>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</si>
  <si>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</si>
  <si>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</si>
  <si>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</si>
  <si>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</si>
  <si>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</si>
  <si>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</si>
  <si>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</si>
  <si>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</si>
  <si>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</si>
  <si>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</si>
  <si>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</si>
  <si>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</si>
  <si>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</si>
  <si>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</si>
  <si>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</si>
  <si>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</si>
  <si>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</si>
  <si>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</si>
  <si>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</si>
  <si>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</si>
  <si>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</si>
  <si>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</si>
  <si>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</si>
  <si>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</si>
  <si>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</si>
  <si>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</si>
  <si>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</si>
  <si>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</si>
  <si>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</si>
  <si>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</si>
  <si>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</si>
  <si>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</si>
  <si>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</si>
  <si>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</si>
  <si>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</si>
  <si>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</si>
  <si>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</si>
  <si>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</si>
  <si>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</si>
  <si>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</si>
  <si>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</si>
  <si>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</si>
  <si>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</si>
  <si>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</si>
  <si>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</si>
  <si>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</si>
  <si>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</si>
  <si>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</si>
  <si>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</si>
  <si>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</si>
  <si>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</si>
  <si>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</si>
  <si>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</si>
  <si>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</si>
  <si>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</si>
  <si>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</si>
  <si>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</si>
  <si>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</si>
  <si>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</si>
  <si>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</si>
  <si>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</si>
  <si>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</si>
  <si>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</si>
  <si>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</si>
  <si>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</si>
  <si>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</si>
  <si>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</si>
  <si>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</si>
  <si>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</si>
  <si>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</si>
  <si>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</si>
  <si>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</si>
  <si>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</si>
  <si>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</si>
  <si>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</si>
  <si>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</si>
  <si>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</si>
  <si>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</si>
  <si>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</si>
  <si>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</si>
  <si>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</si>
  <si>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</si>
  <si>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</si>
  <si>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</si>
  <si>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</si>
  <si>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</si>
  <si>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</si>
  <si>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</si>
  <si>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</si>
  <si>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</si>
  <si>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</si>
  <si>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</si>
  <si>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</si>
  <si>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</si>
  <si>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</si>
  <si>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</si>
  <si>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</si>
  <si>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</si>
  <si>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</si>
  <si>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</si>
  <si>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</si>
  <si>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</si>
  <si>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</si>
  <si>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</si>
  <si>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</si>
  <si>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</si>
  <si>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</si>
  <si>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</si>
  <si>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</si>
  <si>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</si>
  <si>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</si>
  <si>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</si>
  <si>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</si>
  <si>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</si>
  <si>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</si>
  <si>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</si>
  <si>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</si>
  <si>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</si>
  <si>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</si>
  <si>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</si>
  <si>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</si>
  <si>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</si>
  <si>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</si>
  <si>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</si>
  <si>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</si>
  <si>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</si>
  <si>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</si>
  <si>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</si>
  <si>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</si>
  <si>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</si>
  <si>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</si>
  <si>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</si>
  <si>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</si>
  <si>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</si>
  <si>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</si>
  <si>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</si>
  <si>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</si>
  <si>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</si>
  <si>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</si>
  <si>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</si>
  <si>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</si>
  <si>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</si>
  <si>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</si>
  <si>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</si>
  <si>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</si>
  <si>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</si>
  <si>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</si>
  <si>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</si>
  <si>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</si>
  <si>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</si>
  <si>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</si>
  <si>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</si>
  <si>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</si>
  <si>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</si>
  <si>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</si>
  <si>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</si>
  <si>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</si>
  <si>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</si>
  <si>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</si>
  <si>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</si>
  <si>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</si>
  <si>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</si>
  <si>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</si>
  <si>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</si>
  <si>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</si>
  <si>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</si>
  <si>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</si>
  <si>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</si>
  <si>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</si>
  <si>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</si>
  <si>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</si>
  <si>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</si>
  <si>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</si>
  <si>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</si>
  <si>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</si>
  <si>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</si>
  <si>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</si>
  <si>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</si>
  <si>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</si>
  <si>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</si>
  <si>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</si>
  <si>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</si>
  <si>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</si>
  <si>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</si>
  <si>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</si>
  <si>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</si>
  <si>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</si>
  <si>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</si>
  <si>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</si>
  <si>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</si>
  <si>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</si>
  <si>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</si>
  <si>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</si>
  <si>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</si>
  <si>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</si>
  <si>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</si>
  <si>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</si>
  <si>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</si>
  <si>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</si>
  <si>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</si>
  <si>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</si>
  <si>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</si>
  <si>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</si>
  <si>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</si>
  <si>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</si>
  <si>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</si>
  <si>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</si>
  <si>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</si>
  <si>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</si>
  <si>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</si>
  <si>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</si>
  <si>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</si>
  <si>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</si>
  <si>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</si>
  <si>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</si>
  <si>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</si>
  <si>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</si>
  <si>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</si>
  <si>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</si>
  <si>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</si>
  <si>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</si>
  <si>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</si>
  <si>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</si>
  <si>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</si>
  <si>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</si>
  <si>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</si>
  <si>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</si>
  <si>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</si>
  <si>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</si>
  <si>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</si>
  <si>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</si>
  <si>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</si>
  <si>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</si>
  <si>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</si>
  <si>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</si>
  <si>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</si>
  <si>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</si>
  <si>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</si>
  <si>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</si>
  <si>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</si>
  <si>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</si>
  <si>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</si>
  <si>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</si>
  <si>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</si>
  <si>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</si>
  <si>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</si>
  <si>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</si>
  <si>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</si>
  <si>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</si>
  <si>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</si>
  <si>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</si>
  <si>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</si>
  <si>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</si>
  <si>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</si>
  <si>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</si>
  <si>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</si>
  <si>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</si>
  <si>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</si>
  <si>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</si>
  <si>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</si>
  <si>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</si>
  <si>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</si>
  <si>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</si>
  <si>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</si>
  <si>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</si>
  <si>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</si>
  <si>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</si>
  <si>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</si>
  <si>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</si>
  <si>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</si>
  <si>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</si>
  <si>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</si>
  <si>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</si>
  <si>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</si>
  <si>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</si>
  <si>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</si>
  <si>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</si>
  <si>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</si>
  <si>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</si>
  <si>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</si>
  <si>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</si>
  <si>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</si>
  <si>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</si>
  <si>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</si>
  <si>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</si>
  <si>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</si>
  <si>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</si>
  <si>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</si>
  <si>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</si>
  <si>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</si>
  <si>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</si>
  <si>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</si>
  <si>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</si>
  <si>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</si>
  <si>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</si>
  <si>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</si>
  <si>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</si>
  <si>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</si>
  <si>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</si>
  <si>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</si>
  <si>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</si>
  <si>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</si>
  <si>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</si>
  <si>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</si>
  <si>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</si>
  <si>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</si>
  <si>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</si>
  <si>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</si>
  <si>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</si>
  <si>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</si>
  <si>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</si>
  <si>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</si>
  <si>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</si>
  <si>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</si>
  <si>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</si>
  <si>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</si>
  <si>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</si>
  <si>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</si>
  <si>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</si>
  <si>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</si>
  <si>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</si>
  <si>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</si>
  <si>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</si>
  <si>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</si>
  <si>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</si>
  <si>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</si>
  <si>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</si>
  <si>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</si>
  <si>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</si>
  <si>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</si>
  <si>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</si>
  <si>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</si>
  <si>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</si>
  <si>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</si>
  <si>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</si>
  <si>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</si>
  <si>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</si>
  <si>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</si>
  <si>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</si>
  <si>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</si>
  <si>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</si>
  <si>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</si>
  <si>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</si>
  <si>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</si>
  <si>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</si>
  <si>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</si>
  <si>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</si>
  <si>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</si>
  <si>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</si>
  <si>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</si>
  <si>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</si>
  <si>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</si>
  <si>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</si>
  <si>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</si>
  <si>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</si>
  <si>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</si>
  <si>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</si>
  <si>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</si>
  <si>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</si>
  <si>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</si>
  <si>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</si>
  <si>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</si>
  <si>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</si>
  <si>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</si>
  <si>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</si>
  <si>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</si>
  <si>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</si>
  <si>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</si>
  <si>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</si>
  <si>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</si>
  <si>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</si>
  <si>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</si>
  <si>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</si>
  <si>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</si>
  <si>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</si>
  <si>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</si>
  <si>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</si>
  <si>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</si>
  <si>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</si>
  <si>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</si>
  <si>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</si>
  <si>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</si>
  <si>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</si>
  <si>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</si>
  <si>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</si>
  <si>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</si>
  <si>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</si>
  <si>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</si>
  <si>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</si>
  <si>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</si>
  <si>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</si>
  <si>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</si>
  <si>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</si>
  <si>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</si>
  <si>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</si>
  <si>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</si>
  <si>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</si>
  <si>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</si>
  <si>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</si>
  <si>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</si>
  <si>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</si>
  <si>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</si>
  <si>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</si>
  <si>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</si>
  <si>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</si>
  <si>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</si>
  <si>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</si>
  <si>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</si>
  <si>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</si>
  <si>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</si>
  <si>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</si>
  <si>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</si>
  <si>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</si>
  <si>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</si>
  <si>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</si>
  <si>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</si>
  <si>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</si>
  <si>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</si>
  <si>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</si>
  <si>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</si>
  <si>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</si>
  <si>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</si>
  <si>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</si>
  <si>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</si>
  <si>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</si>
  <si>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</si>
  <si>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</si>
  <si>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</si>
  <si>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</si>
  <si>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</si>
  <si>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</si>
  <si>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</si>
  <si>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</si>
  <si>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</si>
  <si>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</si>
  <si>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</si>
  <si>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</si>
  <si>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</si>
  <si>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</si>
  <si>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</si>
  <si>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</si>
  <si>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</si>
  <si>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</si>
  <si>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</si>
  <si>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</si>
  <si>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</si>
  <si>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</si>
  <si>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</si>
  <si>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</si>
  <si>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</si>
  <si>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</si>
  <si>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</si>
  <si>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</si>
  <si>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</si>
  <si>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</si>
  <si>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</si>
  <si>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</si>
  <si>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</si>
  <si>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</si>
  <si>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</si>
  <si>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</si>
  <si>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</si>
  <si>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</si>
  <si>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</si>
  <si>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</si>
  <si>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</si>
  <si>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</si>
  <si>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</si>
  <si>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</si>
  <si>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</si>
  <si>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</si>
  <si>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</si>
  <si>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</si>
  <si>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</si>
  <si>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</si>
  <si>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</si>
  <si>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</si>
  <si>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</si>
  <si>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</si>
  <si>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</si>
  <si>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</si>
  <si>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</si>
  <si>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</si>
  <si>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</si>
  <si>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</si>
  <si>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</si>
  <si>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</si>
  <si>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</si>
  <si>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</si>
  <si>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</si>
  <si>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</si>
  <si>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</si>
  <si>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</si>
  <si>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</si>
  <si>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</si>
  <si>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</si>
  <si>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</si>
  <si>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</si>
  <si>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</si>
  <si>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</si>
  <si>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</si>
  <si>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</si>
  <si>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</si>
  <si>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</si>
  <si>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</si>
  <si>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</si>
  <si>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</si>
  <si>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</si>
  <si>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</si>
  <si>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</si>
  <si>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</si>
  <si>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</si>
  <si>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</si>
  <si>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</si>
  <si>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</si>
  <si>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</si>
  <si>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</si>
  <si>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</si>
  <si>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</si>
  <si>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</si>
  <si>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</si>
  <si>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</si>
  <si>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</si>
  <si>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</si>
  <si>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</si>
  <si>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</si>
  <si>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</si>
  <si>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</si>
  <si>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</si>
  <si>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</si>
  <si>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</si>
  <si>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</si>
  <si>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</si>
  <si>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</si>
  <si>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</si>
  <si>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</si>
  <si>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</si>
  <si>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</si>
  <si>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</si>
  <si>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</si>
  <si>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</si>
  <si>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</si>
  <si>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</si>
  <si>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</si>
  <si>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</si>
  <si>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</si>
  <si>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</si>
  <si>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</si>
  <si>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</si>
  <si>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</si>
  <si>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</si>
  <si>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</si>
  <si>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</si>
  <si>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</si>
  <si>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</si>
  <si>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</si>
  <si>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</si>
  <si>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</si>
  <si>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</si>
  <si>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</si>
  <si>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</si>
  <si>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</si>
  <si>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</si>
  <si>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</si>
  <si>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</si>
  <si>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</si>
  <si>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</si>
  <si>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</si>
  <si>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</si>
  <si>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</si>
  <si>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</si>
  <si>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</si>
  <si>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</si>
  <si>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</si>
  <si>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</si>
  <si>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</si>
  <si>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</si>
  <si>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</si>
  <si>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</si>
  <si>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</si>
  <si>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</si>
  <si>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</si>
  <si>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</si>
  <si>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</si>
  <si>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</si>
  <si>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</si>
  <si>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</si>
  <si>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</si>
  <si>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</si>
  <si>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</si>
  <si>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</si>
  <si>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</si>
  <si>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</si>
  <si>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</si>
  <si>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</si>
  <si>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</si>
  <si>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</si>
  <si>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</si>
  <si>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</si>
  <si>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</si>
  <si>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</si>
  <si>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</si>
  <si>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</si>
  <si>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</si>
  <si>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</si>
  <si>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</si>
  <si>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</si>
  <si>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</si>
  <si>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</si>
  <si>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</si>
  <si>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</si>
  <si>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</si>
  <si>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</si>
  <si>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</si>
  <si>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</si>
  <si>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</si>
  <si>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</si>
  <si>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</si>
  <si>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</si>
  <si>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</si>
  <si>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</si>
  <si>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</si>
  <si>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</si>
  <si>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</si>
  <si>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</si>
  <si>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</si>
  <si>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</si>
  <si>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</si>
  <si>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</si>
  <si>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</si>
  <si>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</si>
  <si>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</si>
  <si>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</si>
  <si>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</si>
  <si>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</si>
  <si>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</si>
  <si>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</si>
  <si>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</si>
  <si>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</si>
  <si>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</si>
  <si>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</si>
  <si>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</si>
  <si>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</si>
  <si>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</si>
  <si>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</si>
  <si>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</si>
  <si>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</si>
  <si>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</si>
  <si>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</si>
  <si>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</si>
  <si>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</si>
  <si>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</si>
  <si>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</si>
  <si>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</si>
  <si>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</si>
  <si>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</si>
  <si>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</si>
  <si>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</si>
  <si>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</si>
  <si>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</si>
  <si>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</si>
  <si>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</si>
  <si>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</si>
  <si>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</si>
  <si>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</si>
  <si>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</si>
  <si>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</si>
  <si>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</si>
  <si>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</si>
  <si>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</si>
  <si>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</si>
  <si>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</si>
  <si>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</si>
  <si>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</si>
  <si>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</si>
  <si>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</si>
  <si>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</si>
  <si>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</si>
  <si>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</si>
  <si>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</si>
  <si>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</si>
  <si>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</si>
  <si>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</si>
  <si>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</si>
  <si>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</si>
  <si>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</si>
  <si>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</si>
  <si>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</si>
  <si>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</si>
  <si>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</si>
  <si>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</si>
  <si>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</si>
  <si>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</si>
  <si>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</si>
  <si>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</si>
  <si>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</si>
  <si>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</si>
  <si>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</si>
  <si>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</si>
  <si>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</si>
  <si>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</si>
  <si>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</si>
  <si>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</si>
  <si>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</si>
  <si>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</si>
  <si>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</si>
  <si>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</si>
  <si>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</si>
  <si>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</si>
  <si>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</si>
  <si>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</si>
  <si>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</si>
  <si>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</si>
  <si>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</si>
  <si>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</si>
  <si>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</si>
  <si>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</si>
  <si>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</si>
  <si>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</si>
  <si>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</si>
  <si>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</si>
  <si>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</si>
  <si>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</si>
  <si>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</si>
  <si>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</si>
  <si>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</si>
  <si>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</si>
  <si>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</si>
  <si>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</si>
  <si>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</si>
  <si>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</si>
  <si>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</si>
  <si>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</si>
  <si>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</si>
  <si>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</si>
  <si>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</si>
  <si>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</si>
  <si>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</si>
  <si>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</si>
  <si>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</si>
  <si>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</si>
  <si>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</si>
  <si>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</si>
  <si>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</si>
  <si>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</si>
  <si>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</si>
  <si>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</si>
  <si>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</si>
  <si>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</si>
  <si>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</si>
  <si>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</si>
  <si>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</si>
  <si>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</si>
  <si>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</si>
  <si>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</si>
  <si>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</si>
  <si>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</si>
  <si>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</si>
  <si>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</si>
  <si>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</si>
  <si>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</si>
  <si>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</si>
  <si>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</si>
  <si>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</si>
  <si>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</si>
  <si>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</si>
  <si>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</si>
  <si>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</si>
  <si>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</si>
  <si>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</si>
  <si>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</si>
  <si>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</si>
  <si>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</si>
  <si>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</si>
  <si>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</si>
  <si>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</si>
  <si>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</si>
  <si>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</si>
  <si>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</si>
  <si>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</si>
  <si>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</si>
  <si>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</si>
  <si>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</si>
  <si>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</si>
  <si>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</si>
  <si>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</si>
  <si>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</si>
  <si>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</si>
  <si>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</si>
  <si>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</si>
  <si>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</si>
  <si>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</si>
  <si>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</si>
  <si>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</si>
  <si>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</si>
  <si>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</si>
  <si>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</si>
  <si>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</si>
  <si>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</si>
  <si>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</si>
  <si>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</si>
  <si>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</si>
  <si>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</si>
  <si>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</si>
  <si>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</si>
  <si>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</si>
  <si>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</si>
  <si>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</si>
  <si>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</si>
  <si>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</si>
  <si>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</si>
  <si>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</si>
  <si>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</si>
  <si>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</si>
  <si>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</si>
  <si>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</si>
  <si>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</si>
  <si>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</si>
  <si>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</si>
  <si>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</si>
  <si>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</si>
  <si>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</si>
  <si>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</si>
  <si>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</si>
  <si>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</si>
  <si>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</si>
  <si>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</si>
  <si>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</si>
  <si>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</si>
  <si>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</si>
  <si>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</si>
  <si>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</si>
  <si>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</si>
  <si>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</si>
  <si>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</si>
  <si>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</si>
  <si>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</si>
  <si>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</si>
  <si>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</si>
  <si>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</si>
  <si>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</si>
  <si>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</si>
  <si>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</si>
  <si>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</si>
  <si>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</si>
  <si>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</si>
  <si>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</si>
  <si>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</si>
  <si>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</si>
  <si>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</si>
  <si>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</si>
  <si>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</si>
  <si>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</si>
  <si>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</si>
  <si>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</si>
  <si>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</si>
  <si>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</si>
  <si>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</si>
  <si>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</si>
  <si>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</si>
  <si>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</si>
  <si>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</si>
  <si>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</si>
  <si>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</si>
  <si>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</si>
  <si>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</si>
  <si>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</si>
  <si>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</si>
  <si>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</si>
  <si>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</si>
  <si>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</si>
  <si>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</si>
  <si>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</si>
  <si>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</si>
  <si>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</si>
  <si>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</si>
  <si>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</si>
  <si>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</si>
  <si>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</si>
  <si>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</si>
  <si>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</si>
  <si>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</si>
  <si>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</si>
  <si>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</si>
  <si>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</si>
  <si>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</si>
  <si>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</si>
  <si>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</si>
  <si>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</si>
  <si>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</si>
  <si>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</si>
  <si>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</si>
  <si>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</si>
  <si>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</si>
  <si>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</si>
  <si>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</si>
  <si>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</si>
  <si>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</si>
  <si>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</si>
  <si>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</si>
  <si>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</si>
  <si>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</si>
  <si>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</si>
  <si>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</si>
  <si>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</si>
  <si>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</si>
  <si>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</si>
  <si>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</si>
  <si>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</si>
  <si>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</si>
  <si>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</si>
  <si>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</si>
  <si>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</si>
  <si>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</si>
  <si>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</si>
  <si>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</si>
  <si>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</si>
  <si>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</si>
  <si>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</si>
  <si>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</si>
  <si>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</si>
  <si>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</si>
  <si>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</si>
  <si>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</si>
  <si>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</si>
  <si>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</si>
  <si>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</si>
  <si>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</si>
  <si>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</si>
  <si>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</si>
  <si>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</si>
  <si>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</si>
  <si>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</si>
  <si>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</si>
  <si>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</si>
  <si>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</si>
  <si>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</si>
  <si>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</si>
  <si>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</si>
  <si>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</si>
  <si>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</si>
  <si>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</si>
  <si>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</si>
  <si>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</si>
  <si>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</si>
  <si>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</si>
  <si>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</si>
  <si>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</si>
  <si>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</si>
  <si>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</si>
  <si>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</si>
  <si>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</si>
  <si>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</si>
  <si>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</si>
  <si>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</si>
  <si>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</si>
  <si>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</si>
  <si>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</si>
  <si>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</si>
  <si>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</si>
  <si>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</si>
  <si>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</si>
  <si>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</si>
  <si>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</si>
  <si>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</si>
  <si>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</si>
  <si>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</si>
  <si>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</si>
  <si>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</si>
  <si>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</si>
  <si>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</si>
  <si>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</si>
  <si>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</si>
  <si>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</si>
  <si>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</si>
  <si>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</si>
  <si>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</si>
  <si>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</si>
  <si>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</si>
  <si>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</si>
  <si>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</si>
  <si>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</si>
  <si>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</si>
  <si>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</si>
  <si>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</si>
  <si>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</si>
  <si>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</si>
  <si>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</si>
  <si>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</si>
  <si>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</si>
  <si>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</si>
  <si>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</si>
  <si>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</si>
  <si>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</si>
  <si>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</si>
  <si>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</si>
  <si>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</si>
  <si>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</si>
  <si>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</si>
  <si>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</si>
  <si>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</si>
  <si>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</si>
  <si>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</si>
  <si>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</si>
  <si>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</si>
  <si>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</si>
  <si>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</si>
  <si>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</si>
  <si>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</si>
  <si>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</si>
  <si>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</si>
  <si>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</si>
  <si>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</si>
  <si>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</si>
  <si>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</si>
  <si>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</si>
  <si>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</si>
  <si>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</si>
  <si>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</si>
  <si>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</si>
  <si>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</si>
  <si>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</si>
  <si>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</si>
  <si>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</si>
  <si>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</si>
  <si>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</si>
  <si>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</si>
  <si>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</si>
  <si>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</si>
  <si>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</si>
  <si>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</si>
  <si>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</si>
  <si>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</si>
  <si>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</si>
  <si>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</si>
  <si>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</si>
  <si>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</si>
  <si>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</si>
  <si>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</si>
  <si>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</si>
  <si>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</si>
  <si>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</si>
  <si>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</si>
  <si>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</si>
  <si>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</si>
  <si>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</si>
  <si>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</si>
  <si>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</si>
  <si>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</si>
  <si>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</si>
  <si>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</si>
  <si>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</si>
  <si>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</si>
  <si>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</si>
  <si>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</si>
  <si>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</si>
  <si>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</si>
  <si>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</si>
  <si>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</si>
  <si>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</si>
  <si>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</si>
  <si>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</si>
  <si>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</si>
  <si>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</si>
  <si>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</si>
  <si>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</si>
  <si>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</si>
  <si>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</si>
  <si>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</si>
  <si>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</si>
  <si>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</si>
  <si>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</si>
  <si>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</si>
  <si>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</si>
  <si>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</si>
  <si>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</si>
  <si>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</si>
  <si>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</si>
  <si>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</si>
  <si>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</si>
  <si>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</si>
  <si>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</si>
  <si>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</si>
  <si>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</si>
  <si>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</si>
  <si>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</si>
  <si>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</si>
  <si>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</si>
  <si>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</si>
  <si>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</si>
  <si>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</si>
  <si>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</si>
  <si>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</si>
  <si>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</si>
  <si>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</si>
  <si>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</si>
  <si>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</si>
  <si>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</si>
  <si>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</si>
  <si>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</si>
  <si>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</si>
  <si>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</si>
  <si>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</si>
  <si>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</si>
  <si>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</si>
  <si>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</si>
  <si>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</si>
  <si>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</si>
  <si>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</si>
  <si>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</si>
  <si>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</si>
  <si>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</si>
  <si>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</si>
  <si>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</si>
  <si>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</si>
  <si>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</si>
  <si>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</si>
  <si>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</si>
  <si>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</si>
  <si>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</si>
  <si>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</si>
  <si>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</si>
  <si>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</si>
  <si>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</si>
  <si>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</si>
  <si>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</si>
  <si>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</si>
  <si>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</si>
  <si>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</si>
  <si>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</si>
  <si>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</si>
  <si>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</si>
  <si>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</si>
  <si>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</si>
  <si>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</si>
  <si>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</si>
  <si>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</si>
  <si>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</si>
  <si>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</si>
  <si>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</si>
  <si>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</si>
  <si>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</si>
  <si>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</si>
  <si>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</si>
  <si>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</si>
  <si>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</si>
  <si>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</si>
  <si>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</si>
  <si>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</si>
  <si>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</si>
  <si>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</si>
  <si>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</si>
  <si>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</si>
  <si>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</si>
  <si>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</si>
  <si>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</si>
  <si>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</si>
  <si>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</si>
  <si>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</si>
  <si>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</si>
  <si>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</si>
  <si>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</si>
  <si>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</si>
  <si>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</si>
  <si>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</si>
  <si>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</si>
  <si>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</si>
  <si>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</si>
  <si>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</si>
  <si>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</si>
  <si>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</si>
  <si>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</si>
  <si>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</si>
  <si>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</si>
  <si>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</si>
  <si>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</si>
  <si>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</si>
  <si>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</si>
  <si>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</si>
  <si>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</si>
  <si>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</si>
  <si>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</si>
  <si>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</si>
  <si>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</si>
  <si>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</si>
  <si>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</si>
  <si>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</si>
  <si>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</si>
  <si>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</si>
  <si>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</si>
  <si>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</si>
  <si>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</si>
  <si>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</si>
  <si>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</si>
  <si>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</si>
  <si>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</si>
  <si>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</si>
  <si>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</si>
  <si>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</si>
  <si>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</si>
  <si>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</si>
  <si>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</si>
  <si>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</si>
  <si>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</si>
  <si>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</si>
  <si>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</si>
  <si>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</si>
  <si>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</si>
  <si>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</si>
  <si>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</si>
  <si>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</si>
  <si>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</si>
  <si>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</si>
  <si>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</si>
  <si>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</si>
  <si>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</si>
  <si>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</si>
  <si>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</si>
  <si>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</si>
  <si>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</si>
  <si>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</si>
  <si>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</si>
  <si>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</si>
  <si>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</si>
  <si>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</si>
  <si>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</si>
  <si>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</si>
  <si>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</si>
  <si>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</si>
  <si>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</si>
  <si>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</si>
  <si>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</si>
  <si>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</si>
  <si>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</si>
  <si>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</si>
  <si>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</si>
  <si>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</si>
  <si>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</si>
  <si>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</si>
  <si>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</si>
  <si>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</si>
  <si>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</si>
  <si>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</si>
  <si>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</si>
  <si>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</si>
  <si>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</si>
  <si>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</si>
  <si>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</si>
  <si>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</si>
  <si>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</si>
  <si>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</si>
  <si>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</si>
  <si>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</si>
  <si>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</si>
  <si>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</si>
  <si>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</si>
  <si>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</si>
  <si>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</si>
  <si>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</si>
  <si>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</si>
  <si>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</si>
  <si>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</si>
  <si>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</si>
  <si>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</si>
  <si>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</si>
  <si>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</si>
  <si>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</si>
  <si>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</si>
  <si>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</si>
  <si>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</si>
  <si>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</si>
  <si>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</si>
  <si>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</si>
  <si>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</si>
  <si>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</si>
  <si>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</si>
  <si>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</si>
  <si>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</si>
  <si>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</si>
  <si>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</si>
  <si>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</si>
  <si>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</si>
  <si>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</si>
  <si>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</si>
  <si>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</si>
  <si>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</si>
  <si>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</si>
  <si>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</si>
  <si>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</si>
  <si>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</si>
  <si>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</si>
  <si>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</si>
  <si>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</si>
  <si>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</si>
  <si>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</si>
  <si>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</si>
  <si>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</si>
  <si>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</si>
  <si>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</si>
  <si>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</si>
  <si>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</si>
  <si>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</si>
  <si>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</si>
  <si>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</si>
  <si>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</si>
  <si>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</si>
  <si>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</si>
  <si>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</si>
  <si>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</si>
  <si>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</si>
  <si>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</si>
  <si>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</si>
  <si>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</si>
  <si>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</si>
  <si>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</si>
  <si>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</si>
  <si>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</si>
  <si>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</si>
  <si>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</si>
  <si>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</si>
  <si>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</si>
  <si>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</si>
  <si>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</si>
  <si>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</si>
  <si>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</si>
  <si>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</si>
  <si>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</si>
  <si>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</si>
  <si>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</si>
  <si>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</si>
  <si>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</si>
  <si>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</si>
  <si>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</si>
  <si>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</si>
  <si>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</si>
  <si>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</si>
  <si>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</si>
  <si>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</si>
  <si>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</si>
  <si>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</si>
  <si>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</si>
  <si>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</si>
  <si>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</si>
  <si>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</si>
  <si>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</si>
  <si>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</si>
  <si>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</si>
  <si>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</si>
  <si>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</si>
  <si>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</si>
  <si>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</si>
  <si>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</si>
  <si>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</si>
  <si>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</si>
  <si>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</si>
  <si>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</si>
  <si>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</si>
  <si>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</si>
  <si>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</si>
  <si>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</si>
  <si>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</si>
  <si>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</si>
  <si>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</si>
  <si>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</si>
  <si>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</si>
  <si>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</si>
  <si>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</si>
  <si>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</si>
  <si>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</si>
  <si>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</si>
  <si>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</si>
  <si>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</si>
  <si>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</si>
  <si>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</si>
  <si>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</si>
  <si>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</si>
  <si>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</si>
  <si>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</si>
  <si>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</si>
  <si>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</si>
  <si>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</si>
  <si>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</si>
  <si>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</si>
  <si>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</si>
  <si>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</si>
  <si>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</si>
  <si>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</si>
  <si>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</si>
  <si>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</si>
  <si>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</si>
  <si>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</si>
  <si>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</si>
  <si>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</si>
  <si>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</si>
  <si>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</si>
  <si>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</si>
  <si>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</si>
  <si>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</si>
  <si>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</si>
  <si>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</si>
  <si>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</si>
  <si>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</si>
  <si>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</si>
  <si>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</si>
  <si>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</si>
  <si>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</si>
  <si>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</si>
  <si>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</si>
  <si>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</si>
  <si>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</si>
  <si>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</si>
  <si>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</si>
  <si>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</si>
  <si>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</si>
  <si>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</si>
  <si>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</si>
  <si>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</si>
  <si>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</si>
  <si>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</si>
  <si>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</si>
  <si>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</si>
  <si>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</si>
  <si>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</si>
  <si>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</si>
  <si>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</si>
  <si>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</si>
  <si>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</si>
  <si>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</si>
  <si>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</si>
  <si>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</si>
  <si>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</si>
  <si>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</si>
  <si>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</si>
  <si>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</si>
  <si>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</si>
  <si>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</si>
  <si>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</si>
  <si>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</si>
  <si>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</si>
  <si>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</si>
  <si>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</si>
  <si>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</si>
  <si>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</si>
  <si>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</si>
  <si>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</si>
  <si>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</si>
  <si>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</si>
  <si>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</si>
  <si>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</si>
  <si>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</si>
  <si>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</si>
  <si>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</si>
  <si>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</si>
  <si>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</si>
  <si>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</si>
  <si>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</si>
  <si>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</si>
  <si>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</si>
  <si>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</si>
  <si>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</si>
  <si>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</si>
  <si>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</si>
  <si>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</si>
  <si>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</si>
  <si>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</si>
  <si>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</si>
  <si>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</si>
  <si>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</si>
  <si>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</si>
  <si>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</si>
  <si>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</si>
  <si>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</si>
  <si>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</si>
  <si>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</si>
  <si>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</si>
  <si>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</si>
  <si>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</si>
  <si>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</si>
  <si>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</si>
  <si>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</si>
  <si>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</si>
  <si>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</si>
  <si>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</si>
  <si>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</si>
  <si>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</si>
  <si>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</si>
  <si>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</si>
  <si>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</si>
  <si>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</si>
  <si>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</si>
  <si>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</si>
  <si>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</si>
  <si>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</si>
  <si>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</si>
  <si>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</si>
  <si>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</si>
  <si>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</si>
  <si>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</si>
  <si>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</si>
  <si>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</si>
  <si>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</si>
  <si>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</si>
  <si>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</si>
  <si>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</si>
  <si>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</si>
  <si>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</si>
  <si>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</si>
  <si>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</si>
  <si>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</si>
  <si>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</si>
  <si>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</si>
  <si>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</si>
  <si>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</si>
  <si>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</si>
  <si>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</si>
  <si>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</si>
  <si>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</si>
  <si>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</si>
  <si>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</si>
  <si>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</si>
  <si>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</si>
  <si>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</si>
  <si>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</si>
  <si>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</si>
  <si>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</si>
  <si>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</si>
  <si>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</si>
  <si>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</si>
  <si>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</si>
  <si>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</si>
  <si>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</si>
  <si>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</si>
  <si>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</si>
  <si>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</si>
  <si>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</si>
  <si>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</si>
  <si>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</si>
  <si>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</si>
  <si>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</si>
  <si>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</si>
  <si>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</si>
  <si>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</si>
  <si>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</si>
  <si>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</si>
  <si>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</si>
  <si>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</si>
  <si>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</si>
  <si>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</si>
  <si>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</si>
  <si>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</si>
  <si>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</si>
  <si>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</si>
  <si>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</si>
  <si>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</si>
  <si>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</si>
  <si>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</si>
  <si>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</si>
  <si>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</si>
  <si>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</si>
  <si>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</si>
  <si>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</si>
  <si>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</si>
  <si>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</si>
  <si>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</si>
  <si>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</si>
  <si>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</si>
  <si>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</si>
  <si>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</si>
  <si>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</si>
  <si>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</si>
  <si>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</si>
  <si>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</si>
  <si>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</si>
  <si>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</si>
  <si>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</si>
  <si>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</si>
  <si>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</si>
  <si>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</si>
  <si>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</si>
  <si>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</si>
  <si>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</si>
  <si>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</si>
  <si>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</si>
  <si>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</si>
  <si>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</si>
  <si>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</si>
  <si>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</si>
  <si>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</si>
  <si>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</si>
  <si>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</si>
  <si>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</si>
  <si>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</si>
  <si>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</si>
  <si>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</si>
  <si>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</si>
  <si>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</si>
  <si>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</si>
  <si>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</si>
  <si>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</si>
  <si>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</si>
  <si>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</si>
  <si>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</si>
  <si>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</si>
  <si>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</si>
  <si>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</si>
  <si>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</si>
  <si>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</si>
  <si>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</si>
  <si>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</si>
  <si>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</si>
  <si>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</si>
  <si>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</si>
  <si>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</si>
  <si>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</si>
  <si>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</si>
  <si>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</si>
  <si>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</si>
  <si>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</si>
  <si>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</si>
  <si>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</si>
  <si>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</si>
  <si>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</si>
  <si>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</si>
  <si>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</si>
  <si>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</si>
  <si>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</si>
  <si>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</si>
  <si>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</si>
  <si>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</si>
  <si>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</si>
  <si>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</si>
  <si>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</si>
  <si>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</si>
  <si>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</si>
  <si>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</si>
  <si>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</si>
  <si>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</si>
  <si>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</si>
  <si>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</si>
  <si>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</si>
  <si>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</si>
  <si>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</si>
  <si>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</si>
  <si>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</si>
  <si>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</si>
  <si>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</si>
  <si>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</si>
  <si>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</si>
  <si>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</si>
  <si>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</si>
  <si>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</si>
  <si>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</si>
  <si>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</si>
  <si>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</si>
  <si>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</si>
  <si>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</si>
  <si>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</si>
  <si>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</si>
  <si>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</si>
  <si>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</si>
  <si>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</si>
  <si>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</si>
  <si>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</si>
  <si>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</si>
  <si>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</si>
  <si>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</si>
  <si>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</si>
  <si>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</si>
  <si>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</si>
  <si>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</si>
  <si>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</si>
  <si>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</si>
  <si>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</si>
  <si>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</si>
  <si>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</si>
  <si>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</si>
  <si>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</si>
  <si>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</si>
  <si>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</si>
  <si>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</si>
  <si>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</si>
  <si>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</si>
  <si>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</si>
  <si>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</si>
  <si>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</si>
  <si>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</si>
  <si>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</si>
  <si>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</si>
  <si>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</si>
  <si>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</si>
  <si>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</si>
  <si>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</si>
  <si>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</si>
  <si>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</si>
  <si>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</si>
  <si>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</si>
  <si>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</si>
  <si>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</si>
  <si>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</si>
  <si>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</si>
  <si>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</si>
  <si>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</si>
  <si>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</si>
  <si>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</si>
  <si>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</si>
  <si>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</si>
  <si>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</si>
  <si>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</si>
  <si>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</si>
  <si>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</si>
  <si>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</si>
  <si>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</si>
  <si>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</si>
  <si>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</si>
  <si>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</si>
  <si>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</si>
  <si>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</si>
  <si>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</si>
  <si>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</si>
  <si>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</si>
  <si>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</si>
  <si>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</si>
  <si>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</si>
  <si>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</si>
  <si>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</si>
  <si>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</si>
  <si>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</si>
  <si>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</si>
  <si>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</si>
  <si>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</si>
  <si>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</si>
  <si>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</si>
  <si>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</si>
  <si>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</si>
  <si>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</si>
  <si>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</si>
  <si>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</si>
  <si>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</si>
  <si>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</si>
  <si>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</si>
  <si>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</si>
  <si>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</si>
  <si>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</si>
  <si>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</si>
  <si>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</si>
  <si>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</si>
  <si>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</si>
  <si>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</si>
  <si>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</si>
  <si>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</si>
  <si>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</si>
  <si>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</si>
  <si>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</si>
  <si>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</si>
  <si>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</si>
  <si>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</si>
  <si>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</si>
  <si>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</si>
  <si>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</si>
  <si>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</si>
  <si>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</si>
  <si>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</si>
  <si>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</si>
  <si>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</si>
  <si>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</si>
  <si>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</si>
  <si>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</si>
  <si>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</si>
  <si>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</si>
  <si>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</si>
  <si>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</si>
  <si>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</si>
  <si>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</si>
  <si>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</si>
  <si>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</si>
  <si>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</si>
  <si>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</si>
  <si>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</si>
  <si>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</si>
  <si>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</si>
  <si>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</si>
  <si>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</si>
  <si>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</si>
  <si>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</si>
  <si>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</si>
  <si>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</si>
  <si>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</si>
  <si>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</si>
  <si>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</si>
  <si>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</si>
  <si>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</si>
  <si>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</si>
  <si>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</si>
  <si>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</si>
  <si>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</si>
  <si>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</si>
  <si>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</si>
  <si>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</si>
  <si>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</si>
  <si>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</si>
  <si>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</si>
  <si>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</si>
  <si>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</si>
  <si>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</si>
  <si>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</si>
  <si>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</si>
  <si>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</si>
  <si>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</si>
  <si>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</si>
  <si>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</si>
  <si>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</si>
  <si>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</si>
  <si>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</si>
  <si>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</si>
  <si>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</si>
  <si>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</si>
  <si>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</si>
  <si>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</si>
  <si>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</si>
  <si>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</si>
  <si>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</si>
  <si>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</si>
  <si>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</si>
  <si>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</si>
  <si>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</si>
  <si>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</si>
  <si>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</si>
  <si>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</si>
  <si>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</si>
  <si>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</si>
  <si>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</si>
  <si>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</si>
  <si>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</si>
  <si>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</si>
  <si>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</si>
  <si>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</si>
  <si>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</si>
  <si>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</si>
  <si>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</si>
  <si>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</si>
  <si>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</si>
  <si>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</si>
  <si>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</si>
  <si>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</si>
  <si>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</si>
  <si>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</si>
  <si>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</si>
  <si>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</si>
  <si>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</si>
  <si>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</si>
  <si>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</si>
  <si>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</si>
  <si>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</si>
  <si>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</si>
  <si>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</si>
  <si>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</si>
  <si>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</si>
  <si>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</si>
  <si>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</si>
  <si>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</si>
  <si>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</si>
  <si>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</si>
  <si>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</si>
  <si>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</si>
  <si>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</si>
  <si>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</si>
  <si>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</si>
  <si>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</si>
  <si>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</si>
  <si>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</si>
  <si>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</si>
  <si>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</si>
  <si>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</si>
  <si>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</si>
  <si>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</si>
  <si>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</si>
  <si>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</si>
  <si>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</si>
  <si>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</si>
  <si>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</si>
  <si>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</si>
  <si>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</si>
  <si>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</si>
  <si>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</si>
  <si>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</si>
  <si>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</si>
  <si>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</si>
  <si>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</si>
  <si>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</si>
  <si>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</si>
  <si>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</si>
  <si>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</si>
  <si>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</si>
  <si>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</si>
  <si>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</si>
  <si>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</si>
  <si>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</si>
  <si>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</si>
  <si>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</si>
  <si>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</si>
  <si>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</si>
  <si>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</si>
  <si>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</si>
  <si>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</si>
  <si>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</si>
  <si>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</si>
  <si>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</si>
  <si>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</si>
  <si>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</si>
  <si>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</si>
  <si>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</si>
  <si>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</si>
  <si>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</si>
  <si>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</si>
  <si>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</si>
  <si>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</si>
  <si>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</si>
  <si>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</si>
  <si>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</si>
  <si>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</si>
  <si>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</si>
  <si>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</si>
  <si>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</si>
  <si>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</si>
  <si>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</si>
  <si>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</si>
  <si>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</si>
  <si>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</si>
  <si>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</si>
  <si>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</si>
  <si>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</si>
  <si>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</si>
  <si>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</si>
  <si>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</si>
  <si>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</si>
  <si>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</si>
  <si>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</si>
  <si>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</si>
  <si>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</si>
  <si>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</si>
  <si>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</si>
  <si>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</si>
  <si>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</si>
  <si>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</si>
  <si>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</si>
  <si>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</si>
  <si>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</si>
  <si>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</si>
  <si>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</si>
  <si>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</si>
  <si>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</si>
  <si>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</si>
  <si>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</si>
  <si>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</si>
  <si>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</si>
  <si>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</si>
  <si>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</si>
  <si>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</si>
  <si>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</si>
  <si>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</si>
  <si>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</si>
  <si>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</si>
  <si>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</si>
  <si>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</si>
  <si>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</si>
  <si>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</si>
  <si>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</si>
  <si>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</si>
  <si>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</si>
  <si>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</si>
  <si>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</si>
  <si>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</si>
  <si>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</si>
  <si>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</si>
  <si>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</si>
  <si>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</si>
  <si>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</si>
  <si>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</si>
  <si>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</si>
  <si>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</si>
  <si>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</si>
  <si>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</si>
  <si>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</si>
  <si>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</si>
  <si>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</si>
  <si>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</si>
  <si>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</si>
  <si>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</si>
  <si>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</si>
  <si>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</si>
  <si>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</si>
  <si>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</si>
  <si>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</si>
  <si>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</si>
  <si>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</si>
  <si>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</si>
  <si>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</si>
  <si>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</si>
  <si>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</si>
  <si>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</si>
  <si>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</si>
  <si>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</si>
  <si>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</si>
  <si>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</si>
  <si>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</si>
  <si>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</si>
  <si>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</si>
  <si>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</si>
  <si>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</si>
  <si>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</si>
  <si>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</si>
  <si>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</si>
  <si>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</si>
  <si>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</si>
  <si>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</si>
  <si>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</si>
  <si>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</si>
  <si>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</si>
  <si>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</si>
  <si>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</si>
  <si>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</si>
  <si>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</si>
  <si>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</si>
  <si>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</si>
  <si>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</si>
  <si>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</si>
  <si>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</si>
  <si>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</si>
  <si>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</si>
  <si>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</si>
  <si>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</si>
  <si>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</si>
  <si>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</si>
  <si>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</si>
  <si>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</si>
  <si>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</si>
  <si>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</si>
  <si>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</si>
  <si>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</si>
  <si>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</si>
  <si>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</si>
  <si>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</si>
  <si>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</si>
  <si>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</si>
  <si>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</si>
  <si>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</si>
  <si>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</si>
  <si>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</si>
  <si>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</si>
  <si>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</si>
  <si>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</si>
  <si>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</si>
  <si>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</si>
  <si>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</si>
  <si>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</si>
  <si>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</si>
  <si>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</si>
  <si>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</si>
  <si>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</si>
  <si>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</si>
  <si>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</si>
  <si>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</si>
  <si>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</si>
  <si>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</si>
  <si>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</si>
  <si>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</si>
  <si>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</si>
  <si>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</si>
  <si>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</si>
  <si>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</si>
  <si>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</si>
  <si>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</si>
  <si>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</si>
  <si>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</si>
  <si>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</si>
  <si>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</si>
  <si>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</si>
  <si>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</si>
  <si>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</si>
  <si>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</si>
  <si>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</si>
  <si>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</si>
  <si>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</si>
  <si>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</si>
  <si>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</si>
  <si>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</si>
  <si>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</si>
  <si>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</si>
  <si>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</si>
  <si>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</si>
  <si>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</si>
  <si>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</si>
  <si>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</si>
  <si>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</si>
  <si>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</si>
  <si>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</si>
  <si>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</si>
  <si>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</si>
  <si>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</si>
  <si>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</si>
  <si>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</si>
  <si>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</si>
  <si>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</si>
  <si>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</si>
  <si>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</si>
  <si>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</si>
  <si>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</si>
  <si>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</si>
  <si>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</si>
  <si>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</si>
  <si>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</si>
  <si>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</si>
  <si>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</si>
  <si>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</si>
  <si>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</si>
  <si>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</si>
  <si>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</si>
  <si>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</si>
  <si>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</si>
  <si>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</si>
  <si>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</si>
  <si>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</si>
  <si>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</si>
  <si>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</si>
  <si>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</si>
  <si>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</si>
  <si>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</si>
  <si>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</si>
  <si>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</si>
  <si>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</si>
  <si>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</si>
  <si>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</si>
  <si>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</si>
  <si>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</si>
  <si>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</si>
  <si>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</si>
  <si>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</si>
  <si>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</si>
  <si>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</si>
  <si>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</si>
  <si>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</si>
  <si>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</si>
  <si>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</si>
  <si>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</si>
  <si>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</si>
  <si>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</si>
  <si>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</si>
  <si>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</si>
  <si>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</si>
  <si>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</si>
  <si>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</si>
  <si>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</si>
  <si>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</si>
  <si>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</si>
  <si>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</si>
  <si>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</si>
  <si>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</si>
  <si>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</si>
  <si>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</si>
  <si>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</si>
  <si>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</si>
  <si>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</si>
  <si>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</si>
  <si>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</si>
  <si>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</si>
  <si>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</si>
  <si>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</si>
  <si>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</si>
  <si>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</si>
  <si>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</si>
  <si>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</si>
  <si>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</si>
  <si>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</si>
  <si>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</si>
  <si>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</si>
  <si>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</si>
  <si>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</si>
  <si>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</si>
  <si>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</si>
  <si>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</si>
  <si>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</si>
  <si>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</si>
  <si>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</si>
  <si>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</si>
  <si>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</si>
  <si>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</si>
  <si>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</si>
  <si>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</si>
  <si>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</si>
  <si>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</si>
  <si>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</si>
  <si>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</si>
  <si>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</si>
  <si>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</si>
  <si>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</si>
  <si>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</si>
  <si>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</si>
  <si>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</si>
  <si>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</si>
  <si>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</si>
  <si>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</si>
  <si>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</si>
  <si>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</si>
  <si>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</si>
  <si>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</si>
  <si>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</si>
  <si>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</si>
  <si>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</si>
  <si>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</si>
  <si>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</si>
  <si>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</si>
  <si>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</si>
  <si>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</si>
  <si>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</si>
  <si>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</si>
  <si>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</si>
  <si>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</si>
  <si>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</si>
  <si>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</si>
  <si>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</si>
  <si>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</si>
  <si>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</si>
  <si>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</si>
  <si>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</si>
  <si>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</si>
  <si>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</si>
  <si>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</si>
  <si>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</si>
  <si>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</si>
  <si>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</si>
  <si>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</si>
  <si>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</si>
  <si>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</si>
  <si>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</si>
  <si>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</si>
  <si>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</si>
  <si>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</si>
  <si>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</si>
  <si>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</si>
  <si>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</si>
  <si>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</si>
  <si>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</si>
  <si>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</si>
  <si>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</si>
  <si>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</si>
  <si>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</si>
  <si>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</si>
  <si>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</si>
  <si>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</si>
  <si>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</si>
  <si>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</si>
  <si>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</si>
  <si>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</si>
  <si>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</si>
  <si>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</si>
  <si>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</si>
  <si>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</si>
  <si>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</si>
  <si>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</si>
  <si>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</si>
  <si>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</si>
  <si>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</si>
  <si>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</si>
  <si>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</si>
  <si>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</si>
  <si>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</si>
  <si>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</si>
  <si>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</si>
  <si>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</si>
  <si>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</si>
  <si>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</si>
  <si>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</si>
  <si>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</si>
  <si>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</si>
  <si>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</si>
  <si>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</si>
  <si>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</si>
  <si>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</si>
  <si>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</si>
  <si>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</si>
  <si>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</si>
  <si>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</si>
  <si>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</si>
  <si>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</si>
  <si>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</si>
  <si>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</si>
  <si>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</si>
  <si>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</si>
  <si>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</si>
  <si>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</si>
  <si>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</si>
  <si>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</si>
  <si>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</si>
  <si>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</si>
  <si>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</si>
  <si>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</si>
  <si>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</si>
  <si>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</si>
  <si>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</si>
  <si>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</si>
  <si>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</si>
  <si>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</si>
  <si>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</si>
  <si>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</si>
  <si>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</si>
  <si>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</si>
  <si>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</si>
  <si>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</si>
  <si>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</si>
  <si>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</si>
  <si>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</si>
  <si>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</si>
  <si>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</si>
  <si>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</si>
  <si>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</si>
  <si>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</si>
  <si>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</si>
  <si>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</si>
  <si>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</si>
  <si>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</si>
  <si>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</si>
  <si>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</si>
  <si>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</si>
  <si>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</si>
  <si>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</si>
  <si>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</si>
  <si>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</si>
  <si>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</si>
  <si>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</si>
  <si>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</si>
  <si>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</si>
  <si>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</si>
  <si>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</si>
  <si>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</si>
  <si>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</si>
  <si>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</si>
  <si>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</si>
  <si>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</si>
  <si>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</si>
  <si>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</si>
  <si>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</si>
  <si>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</si>
  <si>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</si>
  <si>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</si>
  <si>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</si>
  <si>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</si>
  <si>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</si>
  <si>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</si>
  <si>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</si>
  <si>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</si>
  <si>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</si>
  <si>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</si>
  <si>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</si>
  <si>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</si>
  <si>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</si>
  <si>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</si>
  <si>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</si>
  <si>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</si>
  <si>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</si>
  <si>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</si>
  <si>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</si>
  <si>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</si>
  <si>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</si>
  <si>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</si>
  <si>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</si>
  <si>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</si>
  <si>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</si>
  <si>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</si>
  <si>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</si>
  <si>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</si>
  <si>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</si>
  <si>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</si>
  <si>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</si>
  <si>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</si>
  <si>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</si>
  <si>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</si>
  <si>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</si>
  <si>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</si>
  <si>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</si>
  <si>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</si>
  <si>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</si>
  <si>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</si>
  <si>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</si>
  <si>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</si>
  <si>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</si>
  <si>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</si>
  <si>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</si>
  <si>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</si>
  <si>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</si>
  <si>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</si>
  <si>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</si>
  <si>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</si>
  <si>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</si>
  <si>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</si>
  <si>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</si>
  <si>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</si>
  <si>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</si>
  <si>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</si>
  <si>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</si>
  <si>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</si>
  <si>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</si>
  <si>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</si>
  <si>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</si>
  <si>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</si>
  <si>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</si>
  <si>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</si>
  <si>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</si>
  <si>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</si>
  <si>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</si>
  <si>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</si>
  <si>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</si>
  <si>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</si>
  <si>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</si>
  <si>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</si>
  <si>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</si>
  <si>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</si>
  <si>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</si>
  <si>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</si>
  <si>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</si>
  <si>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</si>
  <si>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</si>
  <si>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</si>
  <si>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</si>
  <si>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</si>
  <si>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</si>
  <si>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</si>
  <si>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</si>
  <si>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</si>
  <si>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</si>
  <si>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</si>
  <si>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</si>
  <si>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</si>
  <si>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</si>
  <si>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</si>
  <si>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</si>
  <si>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</si>
  <si>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</si>
  <si>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</si>
  <si>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</si>
  <si>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</si>
  <si>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</si>
  <si>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</si>
  <si>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</si>
  <si>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</si>
  <si>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</si>
  <si>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</si>
  <si>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</si>
  <si>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</si>
  <si>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</si>
  <si>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</si>
  <si>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</si>
  <si>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</si>
  <si>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</si>
  <si>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</si>
  <si>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</si>
  <si>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</si>
  <si>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</si>
  <si>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</si>
  <si>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</si>
  <si>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</si>
  <si>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</si>
  <si>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</si>
  <si>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</si>
  <si>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</si>
  <si>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</si>
  <si>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</si>
  <si>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</si>
  <si>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</si>
  <si>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</si>
  <si>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</si>
  <si>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</si>
  <si>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</si>
  <si>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</si>
  <si>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</si>
  <si>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</si>
  <si>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</si>
  <si>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</si>
  <si>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</si>
  <si>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</si>
  <si>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</si>
  <si>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</si>
  <si>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</si>
  <si>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</si>
  <si>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</si>
  <si>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</si>
  <si>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</si>
  <si>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</si>
  <si>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</si>
  <si>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</si>
  <si>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</si>
  <si>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</si>
  <si>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</si>
  <si>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</si>
  <si>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</si>
  <si>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</si>
  <si>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</si>
  <si>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</si>
  <si>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</si>
  <si>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</si>
  <si>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</si>
  <si>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</si>
  <si>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</si>
  <si>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</si>
  <si>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</si>
  <si>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</si>
  <si>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</si>
  <si>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</si>
  <si>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</si>
  <si>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</si>
  <si>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</si>
  <si>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</si>
  <si>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</si>
  <si>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</si>
  <si>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</si>
  <si>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</si>
  <si>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</si>
  <si>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</si>
  <si>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</si>
  <si>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</si>
  <si>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</si>
  <si>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</si>
  <si>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</si>
  <si>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</si>
  <si>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</si>
  <si>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</si>
  <si>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</si>
  <si>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</si>
  <si>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</si>
  <si>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</si>
  <si>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</si>
  <si>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</si>
  <si>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</si>
  <si>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</si>
  <si>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</si>
  <si>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</si>
  <si>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</si>
  <si>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</si>
  <si>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</si>
  <si>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</si>
  <si>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</si>
  <si>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</si>
  <si>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</si>
  <si>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</si>
  <si>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</si>
  <si>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</si>
  <si>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</si>
  <si>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</si>
  <si>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</si>
  <si>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</si>
  <si>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</si>
  <si>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</si>
  <si>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</si>
  <si>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</si>
  <si>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</si>
  <si>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</si>
  <si>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</si>
  <si>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</si>
  <si>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</si>
  <si>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</si>
  <si>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</si>
  <si>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</si>
  <si>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</si>
  <si>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</si>
  <si>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</si>
  <si>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</si>
  <si>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</si>
  <si>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</si>
  <si>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</si>
  <si>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</si>
  <si>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</si>
  <si>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</si>
  <si>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</si>
  <si>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</si>
  <si>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</si>
  <si>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</si>
  <si>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</si>
  <si>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</si>
  <si>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</si>
  <si>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</si>
  <si>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</si>
  <si>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</si>
  <si>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</si>
  <si>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</si>
  <si>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</si>
  <si>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</si>
  <si>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</si>
  <si>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</si>
  <si>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</si>
  <si>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</si>
  <si>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</si>
  <si>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</si>
  <si>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</si>
  <si>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</si>
  <si>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</si>
  <si>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</si>
  <si>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</si>
  <si>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</si>
  <si>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</si>
  <si>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</si>
  <si>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</si>
  <si>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</si>
  <si>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</si>
  <si>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</si>
  <si>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</si>
  <si>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</si>
  <si>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</si>
  <si>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</si>
  <si>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</si>
  <si>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</si>
  <si>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</si>
  <si>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</si>
  <si>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</si>
  <si>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</si>
  <si>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</si>
  <si>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</si>
  <si>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</si>
  <si>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</si>
  <si>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</si>
  <si>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</si>
  <si>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</si>
  <si>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</si>
  <si>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</si>
  <si>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</si>
  <si>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</si>
  <si>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</si>
  <si>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</si>
  <si>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</si>
  <si>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</si>
  <si>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</si>
  <si>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</si>
  <si>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</si>
  <si>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</si>
  <si>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</si>
  <si>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</si>
  <si>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</si>
  <si>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</si>
  <si>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</si>
  <si>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</si>
  <si>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</si>
  <si>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</si>
  <si>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</si>
  <si>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</si>
  <si>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</si>
  <si>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</si>
  <si>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</si>
  <si>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</si>
  <si>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</si>
  <si>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</si>
  <si>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</si>
  <si>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</si>
  <si>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</si>
  <si>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</si>
  <si>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</si>
  <si>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</si>
  <si>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</si>
  <si>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</si>
  <si>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</si>
  <si>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</si>
  <si>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</si>
  <si>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</si>
  <si>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</si>
  <si>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</si>
  <si>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</si>
  <si>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</si>
  <si>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</si>
  <si>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</si>
  <si>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</si>
  <si>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</si>
  <si>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</si>
  <si>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</si>
  <si>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</si>
  <si>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</si>
  <si>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</si>
  <si>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</si>
  <si>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</si>
  <si>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</si>
  <si>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</si>
  <si>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</si>
  <si>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</si>
  <si>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</si>
  <si>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</si>
  <si>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</si>
  <si>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</si>
  <si>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</si>
  <si>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</si>
  <si>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</si>
  <si>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</si>
  <si>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</si>
  <si>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</si>
  <si>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</si>
  <si>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</si>
  <si>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</si>
  <si>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</si>
  <si>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</si>
  <si>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</si>
  <si>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</si>
  <si>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</si>
  <si>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</si>
  <si>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</si>
  <si>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</si>
  <si>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</si>
  <si>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</si>
  <si>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</si>
  <si>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</si>
  <si>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</si>
  <si>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</si>
  <si>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</si>
  <si>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</si>
  <si>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</si>
  <si>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</si>
  <si>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</si>
  <si>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</si>
  <si>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</si>
  <si>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</si>
  <si>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</si>
  <si>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</si>
  <si>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</si>
  <si>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</si>
  <si>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</si>
  <si>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</si>
  <si>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</si>
  <si>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</si>
  <si>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</si>
  <si>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</si>
  <si>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</si>
  <si>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</si>
  <si>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</si>
  <si>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</si>
  <si>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</si>
  <si>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</si>
  <si>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</si>
  <si>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</si>
  <si>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</si>
  <si>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</si>
  <si>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</si>
  <si>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</si>
  <si>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</si>
  <si>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</si>
  <si>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</si>
  <si>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</si>
  <si>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</si>
  <si>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</si>
  <si>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</si>
  <si>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</si>
  <si>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</si>
  <si>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</si>
  <si>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</si>
  <si>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</si>
  <si>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</si>
  <si>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</si>
  <si>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</si>
  <si>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</si>
  <si>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</si>
  <si>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</si>
  <si>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</si>
  <si>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</si>
  <si>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</si>
  <si>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</si>
  <si>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</si>
  <si>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</si>
  <si>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</si>
  <si>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</si>
  <si>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</si>
  <si>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</si>
  <si>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</si>
  <si>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</si>
  <si>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</si>
  <si>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</si>
  <si>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</si>
  <si>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</si>
  <si>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</si>
  <si>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</si>
  <si>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</si>
  <si>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</si>
  <si>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</si>
  <si>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</si>
  <si>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</si>
  <si>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</si>
  <si>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</si>
  <si>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</si>
  <si>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</si>
  <si>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</si>
  <si>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</si>
  <si>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</si>
  <si>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</si>
  <si>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</si>
  <si>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</si>
  <si>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</si>
  <si>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</si>
  <si>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</si>
  <si>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</si>
  <si>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</si>
  <si>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</si>
  <si>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</si>
  <si>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</si>
  <si>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</si>
  <si>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</si>
  <si>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</si>
  <si>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</si>
  <si>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</si>
  <si>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</si>
  <si>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</si>
  <si>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</si>
  <si>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</si>
  <si>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</si>
  <si>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</si>
  <si>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</si>
  <si>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</si>
  <si>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</si>
  <si>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</si>
  <si>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</si>
  <si>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</si>
  <si>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</si>
  <si>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</si>
  <si>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</si>
  <si>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</si>
  <si>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</si>
  <si>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</si>
  <si>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</si>
  <si>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</si>
  <si>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</si>
  <si>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</si>
  <si>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</si>
  <si>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</si>
  <si>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</si>
  <si>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</si>
  <si>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</si>
  <si>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</si>
  <si>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</si>
  <si>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</si>
  <si>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</si>
  <si>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</si>
  <si>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</si>
  <si>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</si>
  <si>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</si>
  <si>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</si>
  <si>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</si>
  <si>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</si>
  <si>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</si>
  <si>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</si>
  <si>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</si>
  <si>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</si>
  <si>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</si>
  <si>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</si>
  <si>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</si>
  <si>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</si>
  <si>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</si>
  <si>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</si>
  <si>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</si>
  <si>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</si>
  <si>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</si>
  <si>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</si>
  <si>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</si>
  <si>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</si>
  <si>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</si>
  <si>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</si>
  <si>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</si>
  <si>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</si>
  <si>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</si>
  <si>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</si>
  <si>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</si>
  <si>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</si>
  <si>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</si>
  <si>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</si>
  <si>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</si>
  <si>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</si>
  <si>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</si>
  <si>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</si>
  <si>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</si>
  <si>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</si>
  <si>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</si>
  <si>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</si>
  <si>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</si>
  <si>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</si>
  <si>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</si>
  <si>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</si>
  <si>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</si>
  <si>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</si>
  <si>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</si>
  <si>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</si>
  <si>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</si>
  <si>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</si>
  <si>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</si>
  <si>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</si>
  <si>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</si>
  <si>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</si>
  <si>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</si>
  <si>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</si>
  <si>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</si>
  <si>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</si>
  <si>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</si>
  <si>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</si>
  <si>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</si>
  <si>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</si>
  <si>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</si>
  <si>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</si>
  <si>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</si>
  <si>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</si>
  <si>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</si>
  <si>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</si>
  <si>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</si>
  <si>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</si>
  <si>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</si>
  <si>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</si>
  <si>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</si>
  <si>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</si>
  <si>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</si>
  <si>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</si>
  <si>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</si>
  <si>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</si>
  <si>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</si>
  <si>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</si>
  <si>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</si>
  <si>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</si>
  <si>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</si>
  <si>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</si>
  <si>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</si>
  <si>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</si>
  <si>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</si>
  <si>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</si>
  <si>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</si>
  <si>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</si>
  <si>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</si>
  <si>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</si>
  <si>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</si>
  <si>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</si>
  <si>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</si>
  <si>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</si>
  <si>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</si>
  <si>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</si>
  <si>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</si>
  <si>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</si>
  <si>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</si>
  <si>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</si>
  <si>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</si>
  <si>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</si>
  <si>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</si>
  <si>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</si>
  <si>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</si>
  <si>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</si>
  <si>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</si>
  <si>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</si>
  <si>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</si>
  <si>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</si>
  <si>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</si>
  <si>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</si>
  <si>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</si>
  <si>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</si>
  <si>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</si>
  <si>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</si>
  <si>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</si>
  <si>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</si>
  <si>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</si>
  <si>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</si>
  <si>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</si>
  <si>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</si>
  <si>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</si>
  <si>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</si>
  <si>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</si>
  <si>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</si>
  <si>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</si>
  <si>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</si>
  <si>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</si>
  <si>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</si>
  <si>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</si>
  <si>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</si>
  <si>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</si>
  <si>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</si>
  <si>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</si>
  <si>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</si>
  <si>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</si>
  <si>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</si>
  <si>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</si>
  <si>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</si>
  <si>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</si>
  <si>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</si>
  <si>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</si>
  <si>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</si>
  <si>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</si>
  <si>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</si>
  <si>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</si>
  <si>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</si>
  <si>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</si>
  <si>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</si>
  <si>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</si>
  <si>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</si>
  <si>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</si>
  <si>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</si>
  <si>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</si>
  <si>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</si>
  <si>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</si>
  <si>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</si>
  <si>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</si>
  <si>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</si>
  <si>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</si>
  <si>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</si>
  <si>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</si>
  <si>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</si>
  <si>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</si>
  <si>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</si>
  <si>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</si>
  <si>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</si>
  <si>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</si>
  <si>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</si>
  <si>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</si>
  <si>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</si>
  <si>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</si>
  <si>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</si>
  <si>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</si>
  <si>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</si>
  <si>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</si>
  <si>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</si>
  <si>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</si>
  <si>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</si>
  <si>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</si>
  <si>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</si>
  <si>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</si>
  <si>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</si>
  <si>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</si>
  <si>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</si>
  <si>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</si>
  <si>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</si>
  <si>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</si>
  <si>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</si>
  <si>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</si>
  <si>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</si>
  <si>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</si>
  <si>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</si>
  <si>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</si>
  <si>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</si>
  <si>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</si>
  <si>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</si>
  <si>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</si>
  <si>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</si>
  <si>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</si>
  <si>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</si>
  <si>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</si>
  <si>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</si>
  <si>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</si>
  <si>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</si>
  <si>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</si>
  <si>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</si>
  <si>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</si>
  <si>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</si>
  <si>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</si>
  <si>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</si>
  <si>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</si>
  <si>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</si>
  <si>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</si>
  <si>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</si>
  <si>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</si>
  <si>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</si>
  <si>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</si>
  <si>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</si>
  <si>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</si>
  <si>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</si>
  <si>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</si>
  <si>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</si>
  <si>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</si>
  <si>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</si>
  <si>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</si>
  <si>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</si>
  <si>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</si>
  <si>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</si>
  <si>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</si>
  <si>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</si>
  <si>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</si>
  <si>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</si>
  <si>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</si>
  <si>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</si>
  <si>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</si>
  <si>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</si>
  <si>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</si>
  <si>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</si>
  <si>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</si>
  <si>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</si>
  <si>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</si>
  <si>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</si>
  <si>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</si>
  <si>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</si>
  <si>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</si>
  <si>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</si>
  <si>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</si>
  <si>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</si>
  <si>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</si>
  <si>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</si>
  <si>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</si>
  <si>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</si>
  <si>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</si>
  <si>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</si>
  <si>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</si>
  <si>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</si>
  <si>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</si>
  <si>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</si>
  <si>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</si>
  <si>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</si>
  <si>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</si>
  <si>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</si>
  <si>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</si>
  <si>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</si>
  <si>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</si>
  <si>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</si>
  <si>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</si>
  <si>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</si>
  <si>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</si>
  <si>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</si>
  <si>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</si>
  <si>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</si>
  <si>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</si>
  <si>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</si>
  <si>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</si>
  <si>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</si>
  <si>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</si>
  <si>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</si>
  <si>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</si>
  <si>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</si>
  <si>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</si>
  <si>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</si>
  <si>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</si>
  <si>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</si>
  <si>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</si>
  <si>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</si>
  <si>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</si>
  <si>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</si>
  <si>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</si>
  <si>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</si>
  <si>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</si>
  <si>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</si>
  <si>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</si>
  <si>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</si>
  <si>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</si>
  <si>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</si>
  <si>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</si>
  <si>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</si>
  <si>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</si>
  <si>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</si>
  <si>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</si>
  <si>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</si>
  <si>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</si>
  <si>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</si>
  <si>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</si>
  <si>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</si>
  <si>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</si>
  <si>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</si>
  <si>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</si>
  <si>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</si>
  <si>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</si>
  <si>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</si>
  <si>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</si>
  <si>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</si>
  <si>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</si>
  <si>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</si>
  <si>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</si>
  <si>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</si>
  <si>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</si>
  <si>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</si>
  <si>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</si>
  <si>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</si>
  <si>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</si>
  <si>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</si>
  <si>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</si>
  <si>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</si>
  <si>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</si>
  <si>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</si>
  <si>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</si>
  <si>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</si>
  <si>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</si>
  <si>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</si>
  <si>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</si>
  <si>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</si>
  <si>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</si>
  <si>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</si>
  <si>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</si>
  <si>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</si>
  <si>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</si>
  <si>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</si>
  <si>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</si>
  <si>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</si>
  <si>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</si>
  <si>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</si>
  <si>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</si>
  <si>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</si>
  <si>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</si>
  <si>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</si>
  <si>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</si>
  <si>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</si>
  <si>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</si>
  <si>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</si>
  <si>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</si>
  <si>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</si>
  <si>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</si>
  <si>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</si>
  <si>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</si>
  <si>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</si>
  <si>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</si>
  <si>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</si>
  <si>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</si>
  <si>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</si>
  <si>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</si>
  <si>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</si>
  <si>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</si>
  <si>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</si>
  <si>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</si>
  <si>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</si>
  <si>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</si>
  <si>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</si>
  <si>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</si>
  <si>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</si>
  <si>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</si>
  <si>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</si>
  <si>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</si>
  <si>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</si>
  <si>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</si>
  <si>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</si>
  <si>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</si>
  <si>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</si>
  <si>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</si>
  <si>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</si>
  <si>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</si>
  <si>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</si>
  <si>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</si>
  <si>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</si>
  <si>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</si>
  <si>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</si>
  <si>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</si>
  <si>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</si>
  <si>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</si>
  <si>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</si>
  <si>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</si>
  <si>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</si>
  <si>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</si>
  <si>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</si>
  <si>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</si>
  <si>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</si>
  <si>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</si>
  <si>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</si>
  <si>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</si>
  <si>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</si>
  <si>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</si>
  <si>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</si>
  <si>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</si>
  <si>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</si>
  <si>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</si>
  <si>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</si>
  <si>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</si>
  <si>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</si>
  <si>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</si>
  <si>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</si>
  <si>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</si>
  <si>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</si>
  <si>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</si>
  <si>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</si>
  <si>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</si>
  <si>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</si>
  <si>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</si>
  <si>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</si>
  <si>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</si>
  <si>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</si>
  <si>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</si>
  <si>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</si>
  <si>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</si>
  <si>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</si>
  <si>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</si>
  <si>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</si>
  <si>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</si>
  <si>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</si>
  <si>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</si>
  <si>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</si>
  <si>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</si>
  <si>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</si>
  <si>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</si>
  <si>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</si>
  <si>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</si>
  <si>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</si>
  <si>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</si>
  <si>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</si>
  <si>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</si>
  <si>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</si>
  <si>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</si>
  <si>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</si>
  <si>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</si>
  <si>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</si>
  <si>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</si>
  <si>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</si>
  <si>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</si>
  <si>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</si>
  <si>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</si>
  <si>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</si>
  <si>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</si>
  <si>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</si>
  <si>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</si>
  <si>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</si>
  <si>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</si>
  <si>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</si>
  <si>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</si>
  <si>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</si>
  <si>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</si>
  <si>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</si>
  <si>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</si>
  <si>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</si>
  <si>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</si>
  <si>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</si>
  <si>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</si>
  <si>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</si>
  <si>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</si>
  <si>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</si>
  <si>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</si>
  <si>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</si>
  <si>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</si>
  <si>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</si>
  <si>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</si>
  <si>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</si>
  <si>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</si>
  <si>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</si>
  <si>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</si>
  <si>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</si>
  <si>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</si>
  <si>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</si>
  <si>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</si>
  <si>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</si>
  <si>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</si>
  <si>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</si>
  <si>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</si>
  <si>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</si>
  <si>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</si>
  <si>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</si>
  <si>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</si>
  <si>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</si>
  <si>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</si>
  <si>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</si>
  <si>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</si>
  <si>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</si>
  <si>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</si>
  <si>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</si>
  <si>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</si>
  <si>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</si>
  <si>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</si>
  <si>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</si>
  <si>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</si>
  <si>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</si>
  <si>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</si>
  <si>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</si>
  <si>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</si>
  <si>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</si>
  <si>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</si>
  <si>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</si>
  <si>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</si>
  <si>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</si>
  <si>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</si>
  <si>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</si>
  <si>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</si>
  <si>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</si>
  <si>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</si>
  <si>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</si>
  <si>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</si>
  <si>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</si>
  <si>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</si>
  <si>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</si>
  <si>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</si>
  <si>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</si>
  <si>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</si>
  <si>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</si>
  <si>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</si>
  <si>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</si>
  <si>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</si>
  <si>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</si>
  <si>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</si>
  <si>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</si>
  <si>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</si>
  <si>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</si>
  <si>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</si>
  <si>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</si>
  <si>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</si>
  <si>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</si>
  <si>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</si>
  <si>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</si>
  <si>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</si>
  <si>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</si>
  <si>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</si>
  <si>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</si>
  <si>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</si>
  <si>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</si>
  <si>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</si>
  <si>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</si>
  <si>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</si>
  <si>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</si>
  <si>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</si>
  <si>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</si>
  <si>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</si>
  <si>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</si>
  <si>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</si>
  <si>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</si>
  <si>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</si>
  <si>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</si>
  <si>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</si>
  <si>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</si>
  <si>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</si>
  <si>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</si>
  <si>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</si>
  <si>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</si>
  <si>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</si>
  <si>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</si>
  <si>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</si>
  <si>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</si>
  <si>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</si>
  <si>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</si>
  <si>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</si>
  <si>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</si>
  <si>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</si>
  <si>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</si>
  <si>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</si>
  <si>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</si>
  <si>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</si>
  <si>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</si>
  <si>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</si>
  <si>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</si>
  <si>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</si>
  <si>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</si>
  <si>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</si>
  <si>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</si>
  <si>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</si>
  <si>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</si>
  <si>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</si>
  <si>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</si>
  <si>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</si>
  <si>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</si>
  <si>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</si>
  <si>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</si>
  <si>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</si>
  <si>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</si>
  <si>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</si>
  <si>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</si>
  <si>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</si>
  <si>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</si>
  <si>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</si>
  <si>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</si>
  <si>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</si>
  <si>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</si>
  <si>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</si>
  <si>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</si>
  <si>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</si>
  <si>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</si>
  <si>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</si>
  <si>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</si>
  <si>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</si>
  <si>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</si>
  <si>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</si>
  <si>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</si>
  <si>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</si>
  <si>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</si>
  <si>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</si>
  <si>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</si>
  <si>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</si>
  <si>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</si>
  <si>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</si>
  <si>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</si>
  <si>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</si>
  <si>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</si>
  <si>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</si>
  <si>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</si>
  <si>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</si>
  <si>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</si>
  <si>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</si>
  <si>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</si>
  <si>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</si>
  <si>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</si>
  <si>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</si>
  <si>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</si>
  <si>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</si>
  <si>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</si>
  <si>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</si>
  <si>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</si>
  <si>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</si>
  <si>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</si>
  <si>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</si>
  <si>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</si>
  <si>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</si>
  <si>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</si>
  <si>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</si>
  <si>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</si>
  <si>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</si>
  <si>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</si>
  <si>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</si>
  <si>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</si>
  <si>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</si>
  <si>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</si>
  <si>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</si>
  <si>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</si>
  <si>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</si>
  <si>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</si>
  <si>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</si>
  <si>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</si>
  <si>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</si>
  <si>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</si>
  <si>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</si>
  <si>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</si>
  <si>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</si>
  <si>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</si>
  <si>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</si>
  <si>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</si>
  <si>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</si>
  <si>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</si>
  <si>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</si>
  <si>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</si>
  <si>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</si>
  <si>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</si>
  <si>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</si>
  <si>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</si>
  <si>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</si>
  <si>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</si>
  <si>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</si>
  <si>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</si>
  <si>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</si>
  <si>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</si>
  <si>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</si>
  <si>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</si>
  <si>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</si>
  <si>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</si>
  <si>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</si>
  <si>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</si>
  <si>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</si>
  <si>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</si>
  <si>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</si>
  <si>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</si>
  <si>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</si>
  <si>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</si>
  <si>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</si>
  <si>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</si>
  <si>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</si>
  <si>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</si>
  <si>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</si>
  <si>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</si>
  <si>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</si>
  <si>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</si>
  <si>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</si>
  <si>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</si>
  <si>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</si>
  <si>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</si>
  <si>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</si>
  <si>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</si>
  <si>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</si>
  <si>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</si>
  <si>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</si>
  <si>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</si>
  <si>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</si>
  <si>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</si>
  <si>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</si>
  <si>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</si>
  <si>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</si>
  <si>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</si>
  <si>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</si>
  <si>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</si>
  <si>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</si>
  <si>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</si>
  <si>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</si>
  <si>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</si>
  <si>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</si>
  <si>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</si>
  <si>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</si>
  <si>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</si>
  <si>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</si>
  <si>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</si>
  <si>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</si>
  <si>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</si>
  <si>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</si>
  <si>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</si>
  <si>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</si>
  <si>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</si>
  <si>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</si>
  <si>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</si>
  <si>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</si>
  <si>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</si>
  <si>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</si>
  <si>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</si>
  <si>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</si>
  <si>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</si>
  <si>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</si>
  <si>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</si>
  <si>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</si>
  <si>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</si>
  <si>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</si>
  <si>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</si>
  <si>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</si>
  <si>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</si>
  <si>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</si>
  <si>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</si>
  <si>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</si>
  <si>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</si>
  <si>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</si>
  <si>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</si>
  <si>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</si>
  <si>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</si>
  <si>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</si>
  <si>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</si>
  <si>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</si>
  <si>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</si>
  <si>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</si>
  <si>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</si>
  <si>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</si>
  <si>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</si>
  <si>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</si>
  <si>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</si>
  <si>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</si>
  <si>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</si>
  <si>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</si>
  <si>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</si>
  <si>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</si>
  <si>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</si>
  <si>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</si>
  <si>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</si>
  <si>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</si>
  <si>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</si>
  <si>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</si>
  <si>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</si>
  <si>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</si>
  <si>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</si>
  <si>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</si>
  <si>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</si>
  <si>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</si>
  <si>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</si>
  <si>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</si>
  <si>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</si>
  <si>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</si>
  <si>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</si>
  <si>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</si>
  <si>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</si>
  <si>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</si>
  <si>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</si>
  <si>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</si>
  <si>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</si>
  <si>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</si>
  <si>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</si>
  <si>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</si>
  <si>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</si>
  <si>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</si>
  <si>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</si>
  <si>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</si>
  <si>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</si>
  <si>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</si>
  <si>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</si>
  <si>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</si>
  <si>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</si>
  <si>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</si>
  <si>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</si>
  <si>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</si>
  <si>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</si>
  <si>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</si>
  <si>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</si>
  <si>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</si>
  <si>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</si>
  <si>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</si>
  <si>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</si>
  <si>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</si>
  <si>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</si>
  <si>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</si>
  <si>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</si>
  <si>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</si>
  <si>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</si>
  <si>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</si>
  <si>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</si>
  <si>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</si>
  <si>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</si>
  <si>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</si>
  <si>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</si>
  <si>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</si>
  <si>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</si>
  <si>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</si>
  <si>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</si>
  <si>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</si>
  <si>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</si>
  <si>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</si>
  <si>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</si>
  <si>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</si>
  <si>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</si>
  <si>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</si>
  <si>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</si>
  <si>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</si>
  <si>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</si>
  <si>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</si>
  <si>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</si>
  <si>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</si>
  <si>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</si>
  <si>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</si>
  <si>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</si>
  <si>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</si>
  <si>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</si>
  <si>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</si>
  <si>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</si>
  <si>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</si>
  <si>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</si>
  <si>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</si>
  <si>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</si>
  <si>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</si>
  <si>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</si>
  <si>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</si>
  <si>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</si>
  <si>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</si>
  <si>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</si>
  <si>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</si>
  <si>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</si>
  <si>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</si>
  <si>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</si>
  <si>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</si>
  <si>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</si>
  <si>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</si>
  <si>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</si>
  <si>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</si>
  <si>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</si>
  <si>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</si>
  <si>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</si>
  <si>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</si>
  <si>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</si>
  <si>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</si>
  <si>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</si>
  <si>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</si>
  <si>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</si>
  <si>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</si>
  <si>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</si>
  <si>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</si>
  <si>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</si>
  <si>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</si>
  <si>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</si>
  <si>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</si>
  <si>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</si>
  <si>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</si>
  <si>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</si>
  <si>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</si>
  <si>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</si>
  <si>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</si>
  <si>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</si>
  <si>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</si>
  <si>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</si>
  <si>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</si>
  <si>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</si>
  <si>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</si>
  <si>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</si>
  <si>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</si>
  <si>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</si>
  <si>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</si>
  <si>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</si>
  <si>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</si>
  <si>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</si>
  <si>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</si>
  <si>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</si>
  <si>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</si>
  <si>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</si>
  <si>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</si>
  <si>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</si>
  <si>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</si>
  <si>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</si>
  <si>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</si>
  <si>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</si>
  <si>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</si>
  <si>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</si>
  <si>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</si>
  <si>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</si>
  <si>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</si>
  <si>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</si>
  <si>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</si>
  <si>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</si>
  <si>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</si>
  <si>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</si>
  <si>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</si>
  <si>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</si>
  <si>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</si>
  <si>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</si>
  <si>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</si>
  <si>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</si>
  <si>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</si>
  <si>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</si>
  <si>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</si>
  <si>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</si>
  <si>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</si>
  <si>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</si>
  <si>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</si>
  <si>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</si>
  <si>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</si>
  <si>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</si>
  <si>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</si>
  <si>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</si>
  <si>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</si>
  <si>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</si>
  <si>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</si>
  <si>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</si>
  <si>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</si>
  <si>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</si>
  <si>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</si>
  <si>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</si>
  <si>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</si>
  <si>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</si>
  <si>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</si>
  <si>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</si>
  <si>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</si>
  <si>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</si>
  <si>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</si>
  <si>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</si>
  <si>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</si>
  <si>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</si>
  <si>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</si>
  <si>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</si>
  <si>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</si>
  <si>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</si>
  <si>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</si>
  <si>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</si>
  <si>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</si>
  <si>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</si>
  <si>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</si>
  <si>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</si>
  <si>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</si>
  <si>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</si>
  <si>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</si>
  <si>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</si>
  <si>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</si>
  <si>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</si>
  <si>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</si>
  <si>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</si>
  <si>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</si>
  <si>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</si>
  <si>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</si>
  <si>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</si>
  <si>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</si>
  <si>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</si>
  <si>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</si>
  <si>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</si>
  <si>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</si>
  <si>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</si>
  <si>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</si>
  <si>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</si>
  <si>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</si>
  <si>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</si>
  <si>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</si>
  <si>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</si>
  <si>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</si>
  <si>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</si>
  <si>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</si>
  <si>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</si>
  <si>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</si>
  <si>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</si>
  <si>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</si>
  <si>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</si>
  <si>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</si>
  <si>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</si>
  <si>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</si>
  <si>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</si>
  <si>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</si>
  <si>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</si>
  <si>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</si>
  <si>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</si>
  <si>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</si>
  <si>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</si>
  <si>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</si>
  <si>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</si>
  <si>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</si>
  <si>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</si>
  <si>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</si>
  <si>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</si>
  <si>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</si>
  <si>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</si>
  <si>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</si>
  <si>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</si>
  <si>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</si>
  <si>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</si>
  <si>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</si>
  <si>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</si>
  <si>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</si>
  <si>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</si>
  <si>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</si>
  <si>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</si>
  <si>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</si>
  <si>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</si>
  <si>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</si>
  <si>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</si>
  <si>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</si>
  <si>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</si>
  <si>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</si>
  <si>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</si>
  <si>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</si>
  <si>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</si>
  <si>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</si>
  <si>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</si>
  <si>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</si>
  <si>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</si>
  <si>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</si>
  <si>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</si>
  <si>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</si>
  <si>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</si>
  <si>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</si>
  <si>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</si>
  <si>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</si>
  <si>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</si>
  <si>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</si>
  <si>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</si>
  <si>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</si>
  <si>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</si>
  <si>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</si>
  <si>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</si>
  <si>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</si>
  <si>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</si>
  <si>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</si>
  <si>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</si>
  <si>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</si>
  <si>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</si>
  <si>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</si>
  <si>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</si>
  <si>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</si>
  <si>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</si>
  <si>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</si>
  <si>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</si>
  <si>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</si>
  <si>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</si>
  <si>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</si>
  <si>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</si>
  <si>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</si>
  <si>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</si>
  <si>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</si>
  <si>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</si>
  <si>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</si>
  <si>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</si>
  <si>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</si>
  <si>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</si>
  <si>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</si>
  <si>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</si>
  <si>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</si>
  <si>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</si>
  <si>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</si>
  <si>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</si>
  <si>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</si>
  <si>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</si>
  <si>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</si>
  <si>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</si>
  <si>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</si>
  <si>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</si>
  <si>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</si>
  <si>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</si>
  <si>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</si>
  <si>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</si>
  <si>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</si>
  <si>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</si>
  <si>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</si>
  <si>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</si>
  <si>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</si>
  <si>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</si>
  <si>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</si>
  <si>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</si>
  <si>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</si>
  <si>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</si>
  <si>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</si>
  <si>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</si>
  <si>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</si>
  <si>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</si>
  <si>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</si>
  <si>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</si>
  <si>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</si>
  <si>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</si>
  <si>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</si>
  <si>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</si>
  <si>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</si>
  <si>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</si>
  <si>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</si>
  <si>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</si>
  <si>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</si>
  <si>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</si>
  <si>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</si>
  <si>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</si>
  <si>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</si>
  <si>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</si>
  <si>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</si>
  <si>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</si>
  <si>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</si>
  <si>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</si>
  <si>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</si>
  <si>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</si>
  <si>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</si>
  <si>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</si>
  <si>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</si>
  <si>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</si>
  <si>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</si>
  <si>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</si>
  <si>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</si>
  <si>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</si>
  <si>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</si>
  <si>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</si>
  <si>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</si>
  <si>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</si>
  <si>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</si>
  <si>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</si>
  <si>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</si>
  <si>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</si>
  <si>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</si>
  <si>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</si>
  <si>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</si>
  <si>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</si>
  <si>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</si>
  <si>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</si>
  <si>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</si>
  <si>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</si>
  <si>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</si>
  <si>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</si>
  <si>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</si>
  <si>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</si>
  <si>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</si>
  <si>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</si>
  <si>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</si>
  <si>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</si>
  <si>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</si>
  <si>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</si>
  <si>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</si>
  <si>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</si>
  <si>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</si>
  <si>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</si>
  <si>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</si>
  <si>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</si>
  <si>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</si>
  <si>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</si>
  <si>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</si>
  <si>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</si>
  <si>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</si>
  <si>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</si>
  <si>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</si>
  <si>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</si>
  <si>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</si>
  <si>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</si>
  <si>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</si>
  <si>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</si>
  <si>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</si>
  <si>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</si>
  <si>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</si>
  <si>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</si>
  <si>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</si>
  <si>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</si>
  <si>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</si>
  <si>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</si>
  <si>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</si>
  <si>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</si>
  <si>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</si>
  <si>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</si>
  <si>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</si>
  <si>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</si>
  <si>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</si>
  <si>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</si>
  <si>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</si>
  <si>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</si>
  <si>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</si>
  <si>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</si>
  <si>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</si>
  <si>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</si>
  <si>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</si>
  <si>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</si>
  <si>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</si>
  <si>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</si>
  <si>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</si>
  <si>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</si>
  <si>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</si>
  <si>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</si>
  <si>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</si>
  <si>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</si>
  <si>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</si>
  <si>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</si>
  <si>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</si>
  <si>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</si>
  <si>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</si>
  <si>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</si>
  <si>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</si>
  <si>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</si>
  <si>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</si>
  <si>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</si>
  <si>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</si>
  <si>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</si>
  <si>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</si>
  <si>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</si>
  <si>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</si>
  <si>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</si>
  <si>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</si>
  <si>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</si>
  <si>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</si>
  <si>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</si>
  <si>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</si>
  <si>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</si>
  <si>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</si>
  <si>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</si>
  <si>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</si>
  <si>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</si>
  <si>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</si>
  <si>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</si>
  <si>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</si>
  <si>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</si>
  <si>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</si>
  <si>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</si>
  <si>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</si>
  <si>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</si>
  <si>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</si>
  <si>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</si>
  <si>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</si>
  <si>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</si>
  <si>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</si>
  <si>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</si>
  <si>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</si>
  <si>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</si>
  <si>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</si>
  <si>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</si>
  <si>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</si>
  <si>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</si>
  <si>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</si>
  <si>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</si>
  <si>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</si>
  <si>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</si>
  <si>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</si>
  <si>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</si>
  <si>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</si>
  <si>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</si>
  <si>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</si>
  <si>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</si>
  <si>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</si>
  <si>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</si>
  <si>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</si>
  <si>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</si>
  <si>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</si>
  <si>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</si>
  <si>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</si>
  <si>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</si>
  <si>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</si>
  <si>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</si>
  <si>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</si>
  <si>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</si>
  <si>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</si>
  <si>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</si>
  <si>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</si>
  <si>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</si>
  <si>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</si>
  <si>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</si>
  <si>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</si>
  <si>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</si>
  <si>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</si>
  <si>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</si>
  <si>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</si>
  <si>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</si>
  <si>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</si>
  <si>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</si>
  <si>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</si>
  <si>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</si>
  <si>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</si>
  <si>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</si>
  <si>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</si>
  <si>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</si>
  <si>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</si>
  <si>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</si>
  <si>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</si>
  <si>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</si>
  <si>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</si>
  <si>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</si>
  <si>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</si>
  <si>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</si>
  <si>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</si>
  <si>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</si>
  <si>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</si>
  <si>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</si>
  <si>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</si>
  <si>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</si>
  <si>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</si>
  <si>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</si>
  <si>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</si>
  <si>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</si>
  <si>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</si>
  <si>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</si>
  <si>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</si>
  <si>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</si>
  <si>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</si>
  <si>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</si>
  <si>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</si>
  <si>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</si>
  <si>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</si>
  <si>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</si>
  <si>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</si>
  <si>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</si>
  <si>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</si>
  <si>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</si>
  <si>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</si>
  <si>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</si>
  <si>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</si>
  <si>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</si>
  <si>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</si>
  <si>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</si>
  <si>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</si>
  <si>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</si>
  <si>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</si>
  <si>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</si>
  <si>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</si>
  <si>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</si>
  <si>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</si>
  <si>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</si>
  <si>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</si>
  <si>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</si>
  <si>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</si>
  <si>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</si>
  <si>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</si>
  <si>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</si>
  <si>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</si>
  <si>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</si>
  <si>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</si>
  <si>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</si>
  <si>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</si>
  <si>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</si>
  <si>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</si>
  <si>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</si>
  <si>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</si>
  <si>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</si>
  <si>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</si>
  <si>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</si>
  <si>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</si>
  <si>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</si>
  <si>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</si>
  <si>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</si>
  <si>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</si>
  <si>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</si>
  <si>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</si>
  <si>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</si>
  <si>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</si>
  <si>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</si>
  <si>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</si>
  <si>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</si>
  <si>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</si>
  <si>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</si>
  <si>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</si>
  <si>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</si>
  <si>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</si>
  <si>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</si>
  <si>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</si>
  <si>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</si>
  <si>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</si>
  <si>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</si>
  <si>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</si>
  <si>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</si>
  <si>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</si>
  <si>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</si>
  <si>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</si>
  <si>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</si>
  <si>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</si>
  <si>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</si>
  <si>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</si>
  <si>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</si>
  <si>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</si>
  <si>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</si>
  <si>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</si>
  <si>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</si>
  <si>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</si>
  <si>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</si>
  <si>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</si>
  <si>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</si>
  <si>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</si>
  <si>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</si>
  <si>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</si>
  <si>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</si>
  <si>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</si>
  <si>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</si>
  <si>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</si>
  <si>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</si>
  <si>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</si>
  <si>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</si>
  <si>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</si>
  <si>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</si>
  <si>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</si>
  <si>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</si>
  <si>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</si>
  <si>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</si>
  <si>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</si>
  <si>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</si>
  <si>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</si>
  <si>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</si>
  <si>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</si>
  <si>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</si>
  <si>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</si>
  <si>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</si>
  <si>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</si>
  <si>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</si>
  <si>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</si>
  <si>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</si>
  <si>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</si>
  <si>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</si>
  <si>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</si>
  <si>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</si>
  <si>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</si>
  <si>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</si>
  <si>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</si>
  <si>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</si>
  <si>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</si>
  <si>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</si>
  <si>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</si>
  <si>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</si>
  <si>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</si>
  <si>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</si>
  <si>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</si>
  <si>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</si>
  <si>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</si>
  <si>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</si>
  <si>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</si>
  <si>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</si>
  <si>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</si>
  <si>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</si>
  <si>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</si>
  <si>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</si>
  <si>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</si>
  <si>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</si>
  <si>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</si>
  <si>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</si>
  <si>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</si>
  <si>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</si>
  <si>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</si>
  <si>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</si>
  <si>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</si>
  <si>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</si>
  <si>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</si>
  <si>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</si>
  <si>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</si>
  <si>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</si>
  <si>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</si>
  <si>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</si>
  <si>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</si>
  <si>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</si>
  <si>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</si>
  <si>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</si>
  <si>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</si>
  <si>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</si>
  <si>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</si>
  <si>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</si>
  <si>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</si>
  <si>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</si>
  <si>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</si>
  <si>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</si>
  <si>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</si>
  <si>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</si>
  <si>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</si>
  <si>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</si>
  <si>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</si>
  <si>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</si>
  <si>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</si>
  <si>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</si>
  <si>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</si>
  <si>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</si>
  <si>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</si>
  <si>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</si>
  <si>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</si>
  <si>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</si>
  <si>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</si>
  <si>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</si>
  <si>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</si>
  <si>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</si>
  <si>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</si>
  <si>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</si>
  <si>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</si>
  <si>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</si>
  <si>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</si>
  <si>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</si>
  <si>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</si>
  <si>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</si>
  <si>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</si>
  <si>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</si>
  <si>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</si>
  <si>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</si>
  <si>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</si>
  <si>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</si>
  <si>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</si>
  <si>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</si>
  <si>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</si>
  <si>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</si>
  <si>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</si>
  <si>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</si>
  <si>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</si>
  <si>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</si>
  <si>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</si>
  <si>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</si>
  <si>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</si>
  <si>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</si>
  <si>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</si>
  <si>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</si>
  <si>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</si>
  <si>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</si>
  <si>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</si>
  <si>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</si>
  <si>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</si>
  <si>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</si>
  <si>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</si>
  <si>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</si>
  <si>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</si>
  <si>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</si>
  <si>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</si>
  <si>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</si>
  <si>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</si>
  <si>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</si>
  <si>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</si>
  <si>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</si>
  <si>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</si>
  <si>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</si>
  <si>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</si>
  <si>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</si>
  <si>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</si>
  <si>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</si>
  <si>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</si>
  <si>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</si>
  <si>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</si>
  <si>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</si>
  <si>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</si>
  <si>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</si>
  <si>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</si>
  <si>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</si>
  <si>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</si>
  <si>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</si>
  <si>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</si>
  <si>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</si>
  <si>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</si>
  <si>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</si>
  <si>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</si>
  <si>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</si>
  <si>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</si>
  <si>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</si>
  <si>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</si>
  <si>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</si>
  <si>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</si>
  <si>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</si>
  <si>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</si>
  <si>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</si>
  <si>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</si>
  <si>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</si>
  <si>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</si>
  <si>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</si>
  <si>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</si>
  <si>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</si>
  <si>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</si>
  <si>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</si>
  <si>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</si>
  <si>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</si>
  <si>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</si>
  <si>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</si>
  <si>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</si>
  <si>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</si>
  <si>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</si>
  <si>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</si>
  <si>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</si>
  <si>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</si>
  <si>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</si>
  <si>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</si>
  <si>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</si>
  <si>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</si>
  <si>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</si>
  <si>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</si>
  <si>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</si>
  <si>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</si>
  <si>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</si>
  <si>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</si>
  <si>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</si>
  <si>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</si>
  <si>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</si>
  <si>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</si>
  <si>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</si>
  <si>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</si>
  <si>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</si>
  <si>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</si>
  <si>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</si>
  <si>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</si>
  <si>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</si>
  <si>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</si>
  <si>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</si>
  <si>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</si>
  <si>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</si>
  <si>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</si>
  <si>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</si>
  <si>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</si>
  <si>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</si>
  <si>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</si>
  <si>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</si>
  <si>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</si>
  <si>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</si>
  <si>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</si>
  <si>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</si>
  <si>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</si>
  <si>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</si>
  <si>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</si>
  <si>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</si>
  <si>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</si>
  <si>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</si>
  <si>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</si>
  <si>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</si>
  <si>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</si>
  <si>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</si>
  <si>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</si>
  <si>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</si>
  <si>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</si>
  <si>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</si>
  <si>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</si>
  <si>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</si>
  <si>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</si>
  <si>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</si>
  <si>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</si>
  <si>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</si>
  <si>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</si>
  <si>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</si>
  <si>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</si>
  <si>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</si>
  <si>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</si>
  <si>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</si>
  <si>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</si>
  <si>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</si>
  <si>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</si>
  <si>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</si>
  <si>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</si>
  <si>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</si>
  <si>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</si>
  <si>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</si>
  <si>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</si>
  <si>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</si>
  <si>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</si>
  <si>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</si>
  <si>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</si>
  <si>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</si>
  <si>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</si>
  <si>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</si>
  <si>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</si>
  <si>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</si>
  <si>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</si>
  <si>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</si>
  <si>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</si>
  <si>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</si>
  <si>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</si>
  <si>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</si>
  <si>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</si>
  <si>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</si>
  <si>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</si>
  <si>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</si>
  <si>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</si>
  <si>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</si>
  <si>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</si>
  <si>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</si>
  <si>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</si>
  <si>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</si>
  <si>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</si>
  <si>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</si>
  <si>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</si>
  <si>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</si>
  <si>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</si>
  <si>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</si>
  <si>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</si>
  <si>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</si>
  <si>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</si>
  <si>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</si>
  <si>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</si>
  <si>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</si>
  <si>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</si>
  <si>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</si>
  <si>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</si>
  <si>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</si>
  <si>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</si>
  <si>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</si>
  <si>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</si>
  <si>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</si>
  <si>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</si>
  <si>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</si>
  <si>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</si>
  <si>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</si>
  <si>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</si>
  <si>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</si>
  <si>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</si>
  <si>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</si>
  <si>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</si>
  <si>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</si>
  <si>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</si>
  <si>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</si>
  <si>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</si>
  <si>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</si>
  <si>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</si>
  <si>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</si>
  <si>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</si>
  <si>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</si>
  <si>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</si>
  <si>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</si>
  <si>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</si>
  <si>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</si>
  <si>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</si>
  <si>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</si>
  <si>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</si>
  <si>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</si>
  <si>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</si>
  <si>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</si>
  <si>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</si>
  <si>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</si>
  <si>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</si>
  <si>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</si>
  <si>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</si>
  <si>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</si>
  <si>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</si>
  <si>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</si>
  <si>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</si>
  <si>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</si>
  <si>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</si>
  <si>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</si>
  <si>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</si>
  <si>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</si>
  <si>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</si>
  <si>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</si>
  <si>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</si>
  <si>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</si>
  <si>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</si>
  <si>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</si>
  <si>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</si>
  <si>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</si>
  <si>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</si>
  <si>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</si>
  <si>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</si>
  <si>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</si>
  <si>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</si>
  <si>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</si>
  <si>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</si>
  <si>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</si>
  <si>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</si>
  <si>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</si>
  <si>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</si>
  <si>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</si>
  <si>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</si>
  <si>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</si>
  <si>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</si>
  <si>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</si>
  <si>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</si>
  <si>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</si>
  <si>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</si>
  <si>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</si>
  <si>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</si>
  <si>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</si>
  <si>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</si>
  <si>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</si>
  <si>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</si>
  <si>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</si>
  <si>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</si>
  <si>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</si>
  <si>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</si>
  <si>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</si>
  <si>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</si>
  <si>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</si>
  <si>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</si>
  <si>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</si>
  <si>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</si>
  <si>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</si>
  <si>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</si>
  <si>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</si>
  <si>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</si>
  <si>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</si>
  <si>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</si>
  <si>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</si>
  <si>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</si>
  <si>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</si>
  <si>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</si>
  <si>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</si>
  <si>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</si>
  <si>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</si>
  <si>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</si>
  <si>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</si>
  <si>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</si>
  <si>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</si>
  <si>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</si>
  <si>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</si>
  <si>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</si>
  <si>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</si>
  <si>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</si>
  <si>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</si>
  <si>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</si>
  <si>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</si>
  <si>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</si>
  <si>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</si>
  <si>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</si>
  <si>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</si>
  <si>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</si>
  <si>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</si>
  <si>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</si>
  <si>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</si>
  <si>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</si>
  <si>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</si>
  <si>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</si>
  <si>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</si>
  <si>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</si>
  <si>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</si>
  <si>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</si>
  <si>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</si>
  <si>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</si>
  <si>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</si>
  <si>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</si>
  <si>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</si>
  <si>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</si>
  <si>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</si>
  <si>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</si>
  <si>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</si>
  <si>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</si>
  <si>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</si>
  <si>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</si>
  <si>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</si>
  <si>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</si>
  <si>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</si>
  <si>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</si>
  <si>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</si>
  <si>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</si>
  <si>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</si>
  <si>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</si>
  <si>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</si>
  <si>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</si>
  <si>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</si>
  <si>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</si>
  <si>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</si>
  <si>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</si>
  <si>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</si>
  <si>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</si>
  <si>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</si>
  <si>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</si>
  <si>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</si>
  <si>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</si>
  <si>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</si>
  <si>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</si>
  <si>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</si>
  <si>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</si>
  <si>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</si>
  <si>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</si>
  <si>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</si>
  <si>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</si>
  <si>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</si>
  <si>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</si>
  <si>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</si>
  <si>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</si>
  <si>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</si>
  <si>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</si>
  <si>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</si>
  <si>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</si>
  <si>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</si>
  <si>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</si>
  <si>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</si>
  <si>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</si>
  <si>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</si>
  <si>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</si>
  <si>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</si>
  <si>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</si>
  <si>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</si>
  <si>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</si>
  <si>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</si>
  <si>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</si>
  <si>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</si>
  <si>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</si>
  <si>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</si>
  <si>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</si>
  <si>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</si>
  <si>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</si>
  <si>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</si>
  <si>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</si>
  <si>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</si>
  <si>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</si>
  <si>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</si>
  <si>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</si>
  <si>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</si>
  <si>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</si>
  <si>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</si>
  <si>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</si>
  <si>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</si>
  <si>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</si>
  <si>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</si>
  <si>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</si>
  <si>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</si>
  <si>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</si>
  <si>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</si>
  <si>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</si>
  <si>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</si>
  <si>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</si>
  <si>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</si>
  <si>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</si>
  <si>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</si>
  <si>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</si>
  <si>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</si>
  <si>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</si>
  <si>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</si>
  <si>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</si>
  <si>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</si>
  <si>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</si>
  <si>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</si>
  <si>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</si>
  <si>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</si>
  <si>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</si>
  <si>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</si>
  <si>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</si>
  <si>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</si>
  <si>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</si>
  <si>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</si>
  <si>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</si>
  <si>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</si>
  <si>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</si>
  <si>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</si>
  <si>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</si>
  <si>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</si>
  <si>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</si>
  <si>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</si>
  <si>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</si>
  <si>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</si>
  <si>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</si>
  <si>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</si>
  <si>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</si>
  <si>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</si>
  <si>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</si>
  <si>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</si>
  <si>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</si>
  <si>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</si>
  <si>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</si>
  <si>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</si>
  <si>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</si>
  <si>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</si>
  <si>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</si>
  <si>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</si>
  <si>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</si>
  <si>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</si>
  <si>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</si>
  <si>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</si>
  <si>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</si>
  <si>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</si>
  <si>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</si>
  <si>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</si>
  <si>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</si>
  <si>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</si>
  <si>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</si>
  <si>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</si>
  <si>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</si>
  <si>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</si>
  <si>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</si>
  <si>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</si>
  <si>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</si>
  <si>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</si>
  <si>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</si>
  <si>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</si>
  <si>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</si>
  <si>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</si>
  <si>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</si>
  <si>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</si>
  <si>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</si>
  <si>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</si>
  <si>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</si>
  <si>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</si>
  <si>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</si>
  <si>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</si>
  <si>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</si>
  <si>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</si>
  <si>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</si>
  <si>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</si>
  <si>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</si>
  <si>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</si>
  <si>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</si>
  <si>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</si>
  <si>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</si>
  <si>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</si>
  <si>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</si>
  <si>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</si>
  <si>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</si>
  <si>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</si>
  <si>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</si>
  <si>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</si>
  <si>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</si>
  <si>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</si>
  <si>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</si>
  <si>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</si>
  <si>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</si>
  <si>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</si>
  <si>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</si>
  <si>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</si>
  <si>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</si>
  <si>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</si>
  <si>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</si>
  <si>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</si>
  <si>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</si>
  <si>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</si>
  <si>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</si>
  <si>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</si>
  <si>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</si>
  <si>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</si>
  <si>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</si>
  <si>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</si>
  <si>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</si>
  <si>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</si>
  <si>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</si>
  <si>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</si>
  <si>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</si>
  <si>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</si>
  <si>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</si>
  <si>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</si>
  <si>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</si>
  <si>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</si>
  <si>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</si>
  <si>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</si>
  <si>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</si>
  <si>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</si>
  <si>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</si>
  <si>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</si>
  <si>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</si>
  <si>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</si>
  <si>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</si>
  <si>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</si>
  <si>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</si>
  <si>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</si>
  <si>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</si>
  <si>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</si>
  <si>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</si>
  <si>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</si>
  <si>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</si>
  <si>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</si>
  <si>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</si>
  <si>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</si>
  <si>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</si>
  <si>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</si>
  <si>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</si>
  <si>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</si>
  <si>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</si>
  <si>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</si>
  <si>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</si>
  <si>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</si>
  <si>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</si>
  <si>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</si>
  <si>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</si>
  <si>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</si>
  <si>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</si>
  <si>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</si>
  <si>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</si>
  <si>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</si>
  <si>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</si>
  <si>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</si>
  <si>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</si>
  <si>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</si>
  <si>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</si>
  <si>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</si>
  <si>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</si>
  <si>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</si>
  <si>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</si>
  <si>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</si>
  <si>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</si>
  <si>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</si>
  <si>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</si>
  <si>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</si>
  <si>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</si>
  <si>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</si>
  <si>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</si>
  <si>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</si>
  <si>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</si>
  <si>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</si>
  <si>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</si>
  <si>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</si>
  <si>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</si>
  <si>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</si>
  <si>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</si>
  <si>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</si>
  <si>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</si>
  <si>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</si>
  <si>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</si>
  <si>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</si>
  <si>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</si>
  <si>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</si>
  <si>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</si>
  <si>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</si>
  <si>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</si>
  <si>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</si>
  <si>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</si>
  <si>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</si>
  <si>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</si>
  <si>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</si>
  <si>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</si>
  <si>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</si>
  <si>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</si>
  <si>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</si>
  <si>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</si>
  <si>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</si>
  <si>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</si>
  <si>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</si>
  <si>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</si>
  <si>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</si>
  <si>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</si>
  <si>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</si>
  <si>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</si>
  <si>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</si>
  <si>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</si>
  <si>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</si>
  <si>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</si>
  <si>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</si>
  <si>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</si>
  <si>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</si>
  <si>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</si>
  <si>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</si>
  <si>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</si>
  <si>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</si>
  <si>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</si>
  <si>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</si>
  <si>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</si>
  <si>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</si>
  <si>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</si>
  <si>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</si>
  <si>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</si>
  <si>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</si>
  <si>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</si>
  <si>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</si>
  <si>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</si>
  <si>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</si>
  <si>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</si>
  <si>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</si>
  <si>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</si>
  <si>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</si>
  <si>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</si>
  <si>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</si>
  <si>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</si>
  <si>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</si>
  <si>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</si>
  <si>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</si>
  <si>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</si>
  <si>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</si>
  <si>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</si>
  <si>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</si>
  <si>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</si>
  <si>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</si>
  <si>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</si>
  <si>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</si>
  <si>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</si>
  <si>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</si>
  <si>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</si>
  <si>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</si>
  <si>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</si>
  <si>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</si>
  <si>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</si>
  <si>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</si>
  <si>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</si>
  <si>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</si>
  <si>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</si>
  <si>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</si>
  <si>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</si>
  <si>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</si>
  <si>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</si>
  <si>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</si>
  <si>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</si>
  <si>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</si>
  <si>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</si>
  <si>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</si>
  <si>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</si>
  <si>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</si>
  <si>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</si>
  <si>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</si>
  <si>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</si>
  <si>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</si>
  <si>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</si>
  <si>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</si>
  <si>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</si>
  <si>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</si>
  <si>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</si>
  <si>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</si>
  <si>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</si>
  <si>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</si>
  <si>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</si>
  <si>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</si>
  <si>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</si>
  <si>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</si>
  <si>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</si>
  <si>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</si>
  <si>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</si>
  <si>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</si>
  <si>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</si>
  <si>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</si>
  <si>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</si>
  <si>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</si>
  <si>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</si>
  <si>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</si>
  <si>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</si>
  <si>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</si>
  <si>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</si>
  <si>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</si>
  <si>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</si>
  <si>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</si>
  <si>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</si>
  <si>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</si>
  <si>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</si>
  <si>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</si>
  <si>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</si>
  <si>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</si>
  <si>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</si>
  <si>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</si>
  <si>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</si>
  <si>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</si>
  <si>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</si>
  <si>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</si>
  <si>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</si>
  <si>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</si>
  <si>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</si>
  <si>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</si>
  <si>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</si>
  <si>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</si>
  <si>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</si>
  <si>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</si>
  <si>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</si>
  <si>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</si>
  <si>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</si>
  <si>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</si>
  <si>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</si>
  <si>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</si>
  <si>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</si>
  <si>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</si>
  <si>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</si>
  <si>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</si>
  <si>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</si>
  <si>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</si>
  <si>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</si>
  <si>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</si>
  <si>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</si>
  <si>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</si>
  <si>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</si>
  <si>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</si>
  <si>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</si>
  <si>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</si>
  <si>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</si>
  <si>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</si>
  <si>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</si>
  <si>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</si>
  <si>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</si>
  <si>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</si>
  <si>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</si>
  <si>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</si>
  <si>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</si>
  <si>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</si>
  <si>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</si>
  <si>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</si>
  <si>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</si>
  <si>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</si>
  <si>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</si>
  <si>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</si>
  <si>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</si>
  <si>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</si>
  <si>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</si>
  <si>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</si>
  <si>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</si>
  <si>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</si>
  <si>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</si>
  <si>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</si>
  <si>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</si>
  <si>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</si>
  <si>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</si>
  <si>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</si>
  <si>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</si>
  <si>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</si>
  <si>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</si>
  <si>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</si>
  <si>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</si>
  <si>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</si>
  <si>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</si>
  <si>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</si>
  <si>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</si>
  <si>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</si>
  <si>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</si>
  <si>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</si>
  <si>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</si>
  <si>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</si>
  <si>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</si>
  <si>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</si>
  <si>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</si>
  <si>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</si>
  <si>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</si>
  <si>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</si>
  <si>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</si>
  <si>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</si>
  <si>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</si>
  <si>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</si>
  <si>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</si>
  <si>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</si>
  <si>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</si>
  <si>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</si>
  <si>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</si>
  <si>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</si>
  <si>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</si>
  <si>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</si>
  <si>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</si>
  <si>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</si>
  <si>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</si>
  <si>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</si>
  <si>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</si>
  <si>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</si>
  <si>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</si>
  <si>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</si>
  <si>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</si>
  <si>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</si>
  <si>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</si>
  <si>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</si>
  <si>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</si>
  <si>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</si>
  <si>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</si>
  <si>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</si>
  <si>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</si>
  <si>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</si>
  <si>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</si>
  <si>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</si>
  <si>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</si>
  <si>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</si>
  <si>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</si>
  <si>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</si>
  <si>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</si>
  <si>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</si>
  <si>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</si>
  <si>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</si>
  <si>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</si>
  <si>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</si>
  <si>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</si>
  <si>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</si>
  <si>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</si>
  <si>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</si>
  <si>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</si>
  <si>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</si>
  <si>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</si>
  <si>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</si>
  <si>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</si>
  <si>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</si>
  <si>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</si>
  <si>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</si>
  <si>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</si>
  <si>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</si>
  <si>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</si>
  <si>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</si>
  <si>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</si>
  <si>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</si>
  <si>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</si>
  <si>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</si>
  <si>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</si>
  <si>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</si>
  <si>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</si>
  <si>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</si>
  <si>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</si>
  <si>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</si>
  <si>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</si>
  <si>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</si>
  <si>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</si>
  <si>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</si>
  <si>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</si>
  <si>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</si>
  <si>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</si>
  <si>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</si>
  <si>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</si>
  <si>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</si>
  <si>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</si>
  <si>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</si>
  <si>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</si>
  <si>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</si>
  <si>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</si>
  <si>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</si>
  <si>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</si>
  <si>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</si>
  <si>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</si>
  <si>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</si>
  <si>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</si>
  <si>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</si>
  <si>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</si>
  <si>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</si>
  <si>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</si>
  <si>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</si>
  <si>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</si>
  <si>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</si>
  <si>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</si>
  <si>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</si>
  <si>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</si>
  <si>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</si>
  <si>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</si>
  <si>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</si>
  <si>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</si>
  <si>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</si>
  <si>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</si>
  <si>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</si>
  <si>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</si>
  <si>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</si>
  <si>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</si>
  <si>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</si>
  <si>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</si>
  <si>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</si>
  <si>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</si>
  <si>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</si>
  <si>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</si>
  <si>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</si>
  <si>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</si>
  <si>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</si>
  <si>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</si>
  <si>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</si>
  <si>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</si>
  <si>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</si>
  <si>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</si>
  <si>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</si>
  <si>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</si>
  <si>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</si>
  <si>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</si>
  <si>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</si>
  <si>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</si>
  <si>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</si>
  <si>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</si>
  <si>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</si>
  <si>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</si>
  <si>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</si>
  <si>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</si>
  <si>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</si>
  <si>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</si>
  <si>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</si>
  <si>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</si>
  <si>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</si>
  <si>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</si>
  <si>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</si>
  <si>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</si>
  <si>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</si>
  <si>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</si>
  <si>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</si>
  <si>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</si>
  <si>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</si>
  <si>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</si>
  <si>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</si>
  <si>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</si>
  <si>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</si>
  <si>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</si>
  <si>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</si>
  <si>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</si>
  <si>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</si>
  <si>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</si>
  <si>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</si>
  <si>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</si>
  <si>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</si>
  <si>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</si>
  <si>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</si>
  <si>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</si>
  <si>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</si>
  <si>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</si>
  <si>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</si>
  <si>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</si>
  <si>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</si>
  <si>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</si>
  <si>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</si>
  <si>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</si>
  <si>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</si>
  <si>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</si>
  <si>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</si>
  <si>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</si>
  <si>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</si>
  <si>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</si>
  <si>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</si>
  <si>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</si>
  <si>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</si>
  <si>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</si>
  <si>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</si>
  <si>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</si>
  <si>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</si>
  <si>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</si>
  <si>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</si>
  <si>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</si>
  <si>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</si>
  <si>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</si>
  <si>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</si>
  <si>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</si>
  <si>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</si>
  <si>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</si>
  <si>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</si>
  <si>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</si>
  <si>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</si>
  <si>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</si>
  <si>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</si>
  <si>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</si>
  <si>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</si>
  <si>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</si>
  <si>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</si>
  <si>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</si>
  <si>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</si>
  <si>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</si>
  <si>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</si>
  <si>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</si>
  <si>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</si>
  <si>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</si>
  <si>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</si>
  <si>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</si>
  <si>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</si>
  <si>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</si>
  <si>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</si>
  <si>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</si>
  <si>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</si>
  <si>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</si>
  <si>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</si>
  <si>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</si>
  <si>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</si>
  <si>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</si>
  <si>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</si>
  <si>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</si>
  <si>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</si>
  <si>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</si>
  <si>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</si>
  <si>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</si>
  <si>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</si>
  <si>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</si>
  <si>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</si>
  <si>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</si>
  <si>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</si>
  <si>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</si>
  <si>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</si>
  <si>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</si>
  <si>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</si>
  <si>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</si>
  <si>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</si>
  <si>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</si>
  <si>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</si>
  <si>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</si>
  <si>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</si>
  <si>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</si>
  <si>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</si>
  <si>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</si>
  <si>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</si>
  <si>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</si>
  <si>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</si>
  <si>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</si>
  <si>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</si>
  <si>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</si>
  <si>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</si>
  <si>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</si>
  <si>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</si>
  <si>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</si>
  <si>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</si>
  <si>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</si>
  <si>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</si>
  <si>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</si>
  <si>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</si>
  <si>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</si>
  <si>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</si>
  <si>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</si>
  <si>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</si>
  <si>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</si>
  <si>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</si>
  <si>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</si>
  <si>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</si>
  <si>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</si>
  <si>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</si>
  <si>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</si>
  <si>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</si>
  <si>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</si>
  <si>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</si>
  <si>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</si>
  <si>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</si>
  <si>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</si>
  <si>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</si>
  <si>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</si>
  <si>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</si>
  <si>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</si>
  <si>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</si>
  <si>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</si>
  <si>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</si>
  <si>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</si>
  <si>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</si>
  <si>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</si>
  <si>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</si>
  <si>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</si>
  <si>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</si>
  <si>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</si>
  <si>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</si>
  <si>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</si>
  <si>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</si>
  <si>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</si>
  <si>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</si>
  <si>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</si>
  <si>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</si>
  <si>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</si>
  <si>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</si>
  <si>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</si>
  <si>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</si>
  <si>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</si>
  <si>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</si>
  <si>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</si>
  <si>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</si>
  <si>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</si>
  <si>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</si>
  <si>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</si>
  <si>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</si>
  <si>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</si>
  <si>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</si>
  <si>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</si>
  <si>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</si>
  <si>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</si>
  <si>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</si>
  <si>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</si>
  <si>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</si>
  <si>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</si>
  <si>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</si>
  <si>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</si>
  <si>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</si>
  <si>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</si>
  <si>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</si>
  <si>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</si>
  <si>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</si>
  <si>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</si>
  <si>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</si>
  <si>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</si>
  <si>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</si>
  <si>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</si>
  <si>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</si>
  <si>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</si>
  <si>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</si>
  <si>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</si>
  <si>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</si>
  <si>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</si>
  <si>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</si>
  <si>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</si>
  <si>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</si>
  <si>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</si>
  <si>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</si>
  <si>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</si>
  <si>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</si>
  <si>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</si>
  <si>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</si>
  <si>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</si>
  <si>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</si>
  <si>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</si>
  <si>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</si>
  <si>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</si>
  <si>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</si>
  <si>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</si>
  <si>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</si>
  <si>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</si>
  <si>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</si>
  <si>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</si>
  <si>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</si>
  <si>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</si>
  <si>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</si>
  <si>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</si>
  <si>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</si>
  <si>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</si>
  <si>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</si>
  <si>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</si>
  <si>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</si>
  <si>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</si>
  <si>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</si>
  <si>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</si>
  <si>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</si>
  <si>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</si>
  <si>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</si>
  <si>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</si>
  <si>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</si>
  <si>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</si>
  <si>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</si>
  <si>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</si>
  <si>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</si>
  <si>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</si>
  <si>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</si>
  <si>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</si>
  <si>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</si>
  <si>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</si>
  <si>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</si>
  <si>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</si>
  <si>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</si>
  <si>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</si>
  <si>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</si>
  <si>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</si>
  <si>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</si>
  <si>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</si>
  <si>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</si>
  <si>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</si>
  <si>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</si>
  <si>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</si>
  <si>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</si>
  <si>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</si>
  <si>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</si>
  <si>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</si>
  <si>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</si>
  <si>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</si>
  <si>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</si>
  <si>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</si>
  <si>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</si>
  <si>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</si>
  <si>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</si>
  <si>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</si>
  <si>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</si>
  <si>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</si>
  <si>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</si>
  <si>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</si>
  <si>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</si>
  <si>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</si>
  <si>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</si>
  <si>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</si>
  <si>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</si>
  <si>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</si>
  <si>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</si>
  <si>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</si>
  <si>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</si>
  <si>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</si>
  <si>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</si>
  <si>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</si>
  <si>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</si>
  <si>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</si>
  <si>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</si>
  <si>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</si>
  <si>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</si>
  <si>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</si>
  <si>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</si>
  <si>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</si>
  <si>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</si>
  <si>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</si>
  <si>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</si>
  <si>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</si>
  <si>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</si>
  <si>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</si>
  <si>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</si>
  <si>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</si>
  <si>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</si>
  <si>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</si>
  <si>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</si>
  <si>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</si>
  <si>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</si>
  <si>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</si>
  <si>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</si>
  <si>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</si>
  <si>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</si>
  <si>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</si>
  <si>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</si>
  <si>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</si>
  <si>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</si>
  <si>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</si>
  <si>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</si>
  <si>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</si>
  <si>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</si>
  <si>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</si>
  <si>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</si>
  <si>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</si>
  <si>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</si>
  <si>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</si>
  <si>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</si>
  <si>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</si>
  <si>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</si>
  <si>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</si>
  <si>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</si>
  <si>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</si>
  <si>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</si>
  <si>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</si>
  <si>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</si>
  <si>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</si>
  <si>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</si>
  <si>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</si>
  <si>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</si>
  <si>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</si>
  <si>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</si>
  <si>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</si>
  <si>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</si>
  <si>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</si>
  <si>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</si>
  <si>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</si>
  <si>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</si>
  <si>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</si>
  <si>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</si>
  <si>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</si>
  <si>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</si>
  <si>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</si>
  <si>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</si>
  <si>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</si>
  <si>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</si>
  <si>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</si>
  <si>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</si>
  <si>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</si>
  <si>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</si>
  <si>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</si>
  <si>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</si>
  <si>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</si>
  <si>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</si>
  <si>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</si>
  <si>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</si>
  <si>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</si>
  <si>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</si>
  <si>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</si>
  <si>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</si>
  <si>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</si>
  <si>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</si>
  <si>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</si>
  <si>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</si>
  <si>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</si>
  <si>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</si>
  <si>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</si>
  <si>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</si>
  <si>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</si>
  <si>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</si>
  <si>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</si>
  <si>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</si>
  <si>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</si>
  <si>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</si>
  <si>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</si>
  <si>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</si>
  <si>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</si>
  <si>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</si>
  <si>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</si>
  <si>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</si>
  <si>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</si>
  <si>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</si>
  <si>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</si>
  <si>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</si>
  <si>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</si>
  <si>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</si>
  <si>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</si>
  <si>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</si>
  <si>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</si>
  <si>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</si>
  <si>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</si>
  <si>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</si>
  <si>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</si>
  <si>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</si>
  <si>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</si>
  <si>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</si>
  <si>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</si>
  <si>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</si>
  <si>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</si>
  <si>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</si>
  <si>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</si>
  <si>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</si>
  <si>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</si>
  <si>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</si>
  <si>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</si>
  <si>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</si>
  <si>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</si>
  <si>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</si>
  <si>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</si>
  <si>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</si>
  <si>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</si>
  <si>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</si>
  <si>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</si>
  <si>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</si>
  <si>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</si>
  <si>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</si>
  <si>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</si>
  <si>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</si>
  <si>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</si>
  <si>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</si>
  <si>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</si>
  <si>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</si>
  <si>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</si>
  <si>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</si>
  <si>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</si>
  <si>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</si>
  <si>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</si>
  <si>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</si>
  <si>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</si>
  <si>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</si>
  <si>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</si>
  <si>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</si>
  <si>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</si>
  <si>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</si>
  <si>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</si>
  <si>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</si>
  <si>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</si>
  <si>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</si>
  <si>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</si>
  <si>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</si>
  <si>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</si>
  <si>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</si>
  <si>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</si>
  <si>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</si>
  <si>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</si>
  <si>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</si>
  <si>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</si>
  <si>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</si>
  <si>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</si>
  <si>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</si>
  <si>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</si>
  <si>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</si>
  <si>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</si>
  <si>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</si>
  <si>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</si>
  <si>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</si>
  <si>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</si>
  <si>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</si>
  <si>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</si>
  <si>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</si>
  <si>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</si>
  <si>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</si>
  <si>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</si>
  <si>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</si>
  <si>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</si>
  <si>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</si>
  <si>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</si>
  <si>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</si>
  <si>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</si>
  <si>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</si>
  <si>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</si>
  <si>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</si>
  <si>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</si>
  <si>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</si>
  <si>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</si>
  <si>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</si>
  <si>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</si>
  <si>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</si>
  <si>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</si>
  <si>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</si>
  <si>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</si>
  <si>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</si>
  <si>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</si>
  <si>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</si>
  <si>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</si>
  <si>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</si>
  <si>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</si>
  <si>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</si>
  <si>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</si>
  <si>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</si>
  <si>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</si>
  <si>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</si>
  <si>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</si>
  <si>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</si>
  <si>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</si>
  <si>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</si>
  <si>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</si>
  <si>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</si>
  <si>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</si>
  <si>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</si>
  <si>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</si>
  <si>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</si>
  <si>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</si>
  <si>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</si>
  <si>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</si>
  <si>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</si>
  <si>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</si>
  <si>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</si>
  <si>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</si>
  <si>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</si>
  <si>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</si>
  <si>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</si>
  <si>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</si>
  <si>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</si>
  <si>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</si>
  <si>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</si>
  <si>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</si>
  <si>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</si>
  <si>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</si>
  <si>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</si>
  <si>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</si>
  <si>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</si>
  <si>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</si>
  <si>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</si>
  <si>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</si>
  <si>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</si>
  <si>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</si>
  <si>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</si>
  <si>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</si>
  <si>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</si>
  <si>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</si>
  <si>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</si>
  <si>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</si>
  <si>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</si>
  <si>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</si>
  <si>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</si>
  <si>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</si>
  <si>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</si>
  <si>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</si>
  <si>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</si>
  <si>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</si>
  <si>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</si>
  <si>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</si>
  <si>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</si>
  <si>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</si>
  <si>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</si>
  <si>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</si>
  <si>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</si>
  <si>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</si>
  <si>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</si>
  <si>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</si>
  <si>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</si>
  <si>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</si>
  <si>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</si>
  <si>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</si>
  <si>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</si>
  <si>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</si>
  <si>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</si>
  <si>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</si>
  <si>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</si>
  <si>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</si>
  <si>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</si>
  <si>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</si>
  <si>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</si>
  <si>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</si>
  <si>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</si>
  <si>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</si>
  <si>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</si>
  <si>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</si>
  <si>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</si>
  <si>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</si>
  <si>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</si>
  <si>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</si>
  <si>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</si>
  <si>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</si>
  <si>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</si>
  <si>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</si>
  <si>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</si>
  <si>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</si>
  <si>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</si>
  <si>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</si>
  <si>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</si>
  <si>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</si>
  <si>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</si>
  <si>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</si>
  <si>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</si>
  <si>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</si>
  <si>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</si>
  <si>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</si>
  <si>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</si>
  <si>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</si>
  <si>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</si>
  <si>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</si>
  <si>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</si>
  <si>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</si>
  <si>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</si>
  <si>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</si>
  <si>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</si>
  <si>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</si>
  <si>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</si>
  <si>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</si>
  <si>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</si>
  <si>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</si>
  <si>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</si>
  <si>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</si>
  <si>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</si>
  <si>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</si>
  <si>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</si>
  <si>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</si>
  <si>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</si>
  <si>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</si>
  <si>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</si>
  <si>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</si>
  <si>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</si>
  <si>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</si>
  <si>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</si>
  <si>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</si>
  <si>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</si>
  <si>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</si>
  <si>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</si>
  <si>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</si>
  <si>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</si>
  <si>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</si>
  <si>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</si>
  <si>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</si>
  <si>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</si>
  <si>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</si>
  <si>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</si>
  <si>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</si>
  <si>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</si>
  <si>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</si>
  <si>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</si>
  <si>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</si>
  <si>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</si>
  <si>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</si>
  <si>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</si>
  <si>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</si>
  <si>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</si>
  <si>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</si>
  <si>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</si>
  <si>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</si>
  <si>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</si>
  <si>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</si>
  <si>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</si>
  <si>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</si>
  <si>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</si>
  <si>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</si>
  <si>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</si>
  <si>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</si>
  <si>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</si>
  <si>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</si>
  <si>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</si>
  <si>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</si>
  <si>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</si>
  <si>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</si>
  <si>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</si>
  <si>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</si>
  <si>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</si>
  <si>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</si>
  <si>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</si>
  <si>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</si>
  <si>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</si>
  <si>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</si>
  <si>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</si>
  <si>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</si>
  <si>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</si>
  <si>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</si>
  <si>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</si>
  <si>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</si>
  <si>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</si>
  <si>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</si>
  <si>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</si>
  <si>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</si>
  <si>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</si>
  <si>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</si>
  <si>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</si>
  <si>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</si>
  <si>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</si>
  <si>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</si>
  <si>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</si>
  <si>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</si>
  <si>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</si>
  <si>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</si>
  <si>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</si>
  <si>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</si>
  <si>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</si>
  <si>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</si>
  <si>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</si>
  <si>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</si>
  <si>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</si>
  <si>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</si>
  <si>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</si>
  <si>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</si>
  <si>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</si>
  <si>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</si>
  <si>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</si>
  <si>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</si>
  <si>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</si>
  <si>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</si>
  <si>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</si>
  <si>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</si>
  <si>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</si>
  <si>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</si>
  <si>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</si>
  <si>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</si>
  <si>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</si>
  <si>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</si>
  <si>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</si>
  <si>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</si>
  <si>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</si>
  <si>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</si>
  <si>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</si>
  <si>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</si>
  <si>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</si>
  <si>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</si>
  <si>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</si>
  <si>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</si>
  <si>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</si>
  <si>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</si>
  <si>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</si>
  <si>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</si>
  <si>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</si>
  <si>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</si>
  <si>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</si>
  <si>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</si>
  <si>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</si>
  <si>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</si>
  <si>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</si>
  <si>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</si>
  <si>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</si>
  <si>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</si>
  <si>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</si>
  <si>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</si>
  <si>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</si>
  <si>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</si>
  <si>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</si>
  <si>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</si>
  <si>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</si>
  <si>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</si>
  <si>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</si>
  <si>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</si>
  <si>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</si>
  <si>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</si>
  <si>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</si>
  <si>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</si>
  <si>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</si>
  <si>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</si>
  <si>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</si>
  <si>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</si>
  <si>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</si>
  <si>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</si>
  <si>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</si>
  <si>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</si>
  <si>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</si>
  <si>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</si>
  <si>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</si>
  <si>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</si>
  <si>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</si>
  <si>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</si>
  <si>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</si>
  <si>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</si>
  <si>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</si>
  <si>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</si>
  <si>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</si>
  <si>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</si>
  <si>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</si>
  <si>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</si>
  <si>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</si>
  <si>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</si>
  <si>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</si>
  <si>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</si>
  <si>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</si>
  <si>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</si>
  <si>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</si>
  <si>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</si>
  <si>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</si>
  <si>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</si>
  <si>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</si>
  <si>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</si>
  <si>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</si>
  <si>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</si>
  <si>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</si>
  <si>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</si>
  <si>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</si>
  <si>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</si>
  <si>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</si>
  <si>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</si>
  <si>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</si>
  <si>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</si>
  <si>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</si>
  <si>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</si>
  <si>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</si>
  <si>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</si>
  <si>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</si>
  <si>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</si>
  <si>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</si>
  <si>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</si>
  <si>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</si>
  <si>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</si>
  <si>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</si>
  <si>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</si>
  <si>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</si>
  <si>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</si>
  <si>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</si>
  <si>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</si>
  <si>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</si>
  <si>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</si>
  <si>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</si>
  <si>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</si>
  <si>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</si>
  <si>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</si>
  <si>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</si>
  <si>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</si>
  <si>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</si>
  <si>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</si>
  <si>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</si>
  <si>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</si>
  <si>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</si>
  <si>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</si>
  <si>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</si>
  <si>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</si>
  <si>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</si>
  <si>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</si>
  <si>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</si>
  <si>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</si>
  <si>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</si>
  <si>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</si>
  <si>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</si>
  <si>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</si>
  <si>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</si>
  <si>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</si>
  <si>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</si>
  <si>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</si>
  <si>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</si>
  <si>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</si>
  <si>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</si>
  <si>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</si>
  <si>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</si>
  <si>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</si>
  <si>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</si>
  <si>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</si>
  <si>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</si>
  <si>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</si>
  <si>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</si>
  <si>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</si>
  <si>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</si>
  <si>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</si>
  <si>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</si>
  <si>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</si>
  <si>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</si>
  <si>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</si>
  <si>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</si>
  <si>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</si>
  <si>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</si>
  <si>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</si>
  <si>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</si>
  <si>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</si>
  <si>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</si>
  <si>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</si>
  <si>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</si>
  <si>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</si>
  <si>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</si>
  <si>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</si>
  <si>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</si>
  <si>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</si>
  <si>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</si>
  <si>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</si>
  <si>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</si>
  <si>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</si>
  <si>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</si>
  <si>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</si>
  <si>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</si>
  <si>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</si>
  <si>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</si>
  <si>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</si>
  <si>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</si>
  <si>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</si>
  <si>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</si>
  <si>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</si>
  <si>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</si>
  <si>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</si>
  <si>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</si>
  <si>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</si>
  <si>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</si>
  <si>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</si>
  <si>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</si>
  <si>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</si>
  <si>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</si>
  <si>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</si>
  <si>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</si>
  <si>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</si>
  <si>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</si>
  <si>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</si>
  <si>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</si>
  <si>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</si>
  <si>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</si>
  <si>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</si>
  <si>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</si>
  <si>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</si>
  <si>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</si>
  <si>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</si>
  <si>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</si>
  <si>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</si>
  <si>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</si>
  <si>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</si>
  <si>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</si>
  <si>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</si>
  <si>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</si>
  <si>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</si>
  <si>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</si>
  <si>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</si>
  <si>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</si>
  <si>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</si>
  <si>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</si>
  <si>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</si>
  <si>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</si>
  <si>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</si>
  <si>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</si>
  <si>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</si>
  <si>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</si>
  <si>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</si>
  <si>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</si>
  <si>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</si>
  <si>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</si>
  <si>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</si>
  <si>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</si>
  <si>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</si>
  <si>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</si>
  <si>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</si>
  <si>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</si>
  <si>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</si>
  <si>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</si>
  <si>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</si>
  <si>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</si>
  <si>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</si>
  <si>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</si>
  <si>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</si>
  <si>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</si>
  <si>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</si>
  <si>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</si>
  <si>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</si>
  <si>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</si>
  <si>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</si>
  <si>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</si>
  <si>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</si>
  <si>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</si>
  <si>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</si>
  <si>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</si>
  <si>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</si>
  <si>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</si>
  <si>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</si>
  <si>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</si>
  <si>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</si>
  <si>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</si>
  <si>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</si>
  <si>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</si>
  <si>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</si>
  <si>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</si>
  <si>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</si>
  <si>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</si>
  <si>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</si>
  <si>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</si>
  <si>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</si>
  <si>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</si>
  <si>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</si>
  <si>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</si>
  <si>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</si>
  <si>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</si>
  <si>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</si>
  <si>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</si>
  <si>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</si>
  <si>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</si>
  <si>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</si>
  <si>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</si>
  <si>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</si>
  <si>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</si>
  <si>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</si>
  <si>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</si>
  <si>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</si>
  <si>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</si>
  <si>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</si>
  <si>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</si>
  <si>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</si>
  <si>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</si>
  <si>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</si>
  <si>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</si>
  <si>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</si>
  <si>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</si>
  <si>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</si>
  <si>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</si>
  <si>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</si>
  <si>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</si>
  <si>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</si>
  <si>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</si>
  <si>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</si>
  <si>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</si>
  <si>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</si>
  <si>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</si>
  <si>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</si>
  <si>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</si>
  <si>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</si>
  <si>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</si>
  <si>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</si>
  <si>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</si>
  <si>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</si>
  <si>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</si>
  <si>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</si>
  <si>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</si>
  <si>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</si>
  <si>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</si>
  <si>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</si>
  <si>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</si>
  <si>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</si>
  <si>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</si>
  <si>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</si>
  <si>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</si>
  <si>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</si>
  <si>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</si>
  <si>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</si>
  <si>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</si>
  <si>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</si>
  <si>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</si>
  <si>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</si>
  <si>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</si>
  <si>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</si>
  <si>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</si>
  <si>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</si>
  <si>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</si>
  <si>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</si>
  <si>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</si>
  <si>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</si>
  <si>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</si>
  <si>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</si>
  <si>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</si>
  <si>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</si>
  <si>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</si>
  <si>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</si>
  <si>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</si>
  <si>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</si>
  <si>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</si>
  <si>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</si>
  <si>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</si>
  <si>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</si>
  <si>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</si>
  <si>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</si>
  <si>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</si>
  <si>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</si>
  <si>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</si>
  <si>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</si>
  <si>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</si>
  <si>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</si>
  <si>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</si>
  <si>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</si>
  <si>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</si>
  <si>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</si>
  <si>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</si>
  <si>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</si>
  <si>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</si>
  <si>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</si>
  <si>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</si>
  <si>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</si>
  <si>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</si>
  <si>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</si>
  <si>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</si>
  <si>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</si>
  <si>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</si>
  <si>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</si>
  <si>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</si>
  <si>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</si>
  <si>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</si>
  <si>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</si>
  <si>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</si>
  <si>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</si>
  <si>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</si>
  <si>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</si>
  <si>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</si>
  <si>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</si>
  <si>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</si>
  <si>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</si>
  <si>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</si>
  <si>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</si>
  <si>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</si>
  <si>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</si>
  <si>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</si>
  <si>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</si>
  <si>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</si>
  <si>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</si>
  <si>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</si>
  <si>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</si>
  <si>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</si>
  <si>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</si>
  <si>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</si>
  <si>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</si>
  <si>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</si>
  <si>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</si>
  <si>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</si>
  <si>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</si>
  <si>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</si>
  <si>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</si>
  <si>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</si>
  <si>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</si>
  <si>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</si>
  <si>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</si>
  <si>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</si>
  <si>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</si>
  <si>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</si>
  <si>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</si>
  <si>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</si>
  <si>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</si>
  <si>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</si>
  <si>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</si>
  <si>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</si>
  <si>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</si>
  <si>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</si>
  <si>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</si>
  <si>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</si>
  <si>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</si>
  <si>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</si>
  <si>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</si>
  <si>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</si>
  <si>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</si>
  <si>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</si>
  <si>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</si>
  <si>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</si>
  <si>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</si>
  <si>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</si>
  <si>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</si>
  <si>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</si>
  <si>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</si>
  <si>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</si>
  <si>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</si>
  <si>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</si>
  <si>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</si>
  <si>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</si>
  <si>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</si>
  <si>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</si>
  <si>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</si>
  <si>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</si>
  <si>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</si>
  <si>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</si>
  <si>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</si>
  <si>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</si>
  <si>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</si>
  <si>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</si>
  <si>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</si>
  <si>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</si>
  <si>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</si>
  <si>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</si>
  <si>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</si>
  <si>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</si>
  <si>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</si>
  <si>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</si>
  <si>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</si>
  <si>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</si>
  <si>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</si>
  <si>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</si>
  <si>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</si>
  <si>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</si>
  <si>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</si>
  <si>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</si>
  <si>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</si>
  <si>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</si>
  <si>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</si>
  <si>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</si>
  <si>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</si>
  <si>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</si>
  <si>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</si>
  <si>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</si>
  <si>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</si>
  <si>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</si>
  <si>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</si>
  <si>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</si>
  <si>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</si>
  <si>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</si>
  <si>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</si>
  <si>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</si>
  <si>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</si>
  <si>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</si>
  <si>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</si>
  <si>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</si>
  <si>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</si>
  <si>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</si>
  <si>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</si>
  <si>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</si>
  <si>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</si>
  <si>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</si>
  <si>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</si>
  <si>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</si>
  <si>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</si>
  <si>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</si>
  <si>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</si>
  <si>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</si>
  <si>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</si>
  <si>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</si>
  <si>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</si>
  <si>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</si>
  <si>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</si>
  <si>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</si>
  <si>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</si>
  <si>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</si>
  <si>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</si>
  <si>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</si>
  <si>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</si>
  <si>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</si>
  <si>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</si>
  <si>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</si>
  <si>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</si>
  <si>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</si>
  <si>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</si>
  <si>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</si>
  <si>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</si>
  <si>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</si>
  <si>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</si>
  <si>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</si>
  <si>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</si>
  <si>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</si>
  <si>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</si>
  <si>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</si>
  <si>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</si>
  <si>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</si>
  <si>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</si>
  <si>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</si>
  <si>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</si>
  <si>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</si>
  <si>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</si>
  <si>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</si>
  <si>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</si>
  <si>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</si>
  <si>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</si>
  <si>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</si>
  <si>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</si>
  <si>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</si>
  <si>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</si>
  <si>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</si>
  <si>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</si>
  <si>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</si>
  <si>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</si>
  <si>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</si>
  <si>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</si>
  <si>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</si>
  <si>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</si>
  <si>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</si>
  <si>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</si>
  <si>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</si>
  <si>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</si>
  <si>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</si>
  <si>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</si>
  <si>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</si>
  <si>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</si>
  <si>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</si>
  <si>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</si>
  <si>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</si>
  <si>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</si>
  <si>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</si>
  <si>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</si>
  <si>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</si>
  <si>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</si>
  <si>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</si>
  <si>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</si>
  <si>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</si>
  <si>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</si>
  <si>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</si>
  <si>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</si>
  <si>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</si>
  <si>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</si>
  <si>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</si>
  <si>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</si>
  <si>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</si>
  <si>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</si>
  <si>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</si>
  <si>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</si>
  <si>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</si>
  <si>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</si>
  <si>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</si>
  <si>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</si>
  <si>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</si>
  <si>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</si>
  <si>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</si>
  <si>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</si>
  <si>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</si>
  <si>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</si>
  <si>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</si>
  <si>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</si>
  <si>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</si>
  <si>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</si>
  <si>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</si>
  <si>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</si>
  <si>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</si>
  <si>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</si>
  <si>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</si>
  <si>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</si>
  <si>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</si>
  <si>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</si>
  <si>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</si>
  <si>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</si>
  <si>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</si>
  <si>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</si>
  <si>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</si>
  <si>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</si>
  <si>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</si>
  <si>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</si>
  <si>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</si>
  <si>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</si>
  <si>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</si>
  <si>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</si>
  <si>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</si>
  <si>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</si>
  <si>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</si>
  <si>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</si>
  <si>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</si>
  <si>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</si>
  <si>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</si>
  <si>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</si>
  <si>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</si>
  <si>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</si>
  <si>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</si>
  <si>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</si>
  <si>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</si>
  <si>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</si>
  <si>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</si>
  <si>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</si>
  <si>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</si>
  <si>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</si>
  <si>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</si>
  <si>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</si>
  <si>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</si>
  <si>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</si>
  <si>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</si>
  <si>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</si>
  <si>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</si>
  <si>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</si>
  <si>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</si>
  <si>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</si>
  <si>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</si>
  <si>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</si>
  <si>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</si>
  <si>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</si>
  <si>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</si>
  <si>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</si>
  <si>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</si>
  <si>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</si>
  <si>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</si>
  <si>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</si>
  <si>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</si>
  <si>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</si>
  <si>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</si>
  <si>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</si>
  <si>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</si>
  <si>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</si>
  <si>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</si>
  <si>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</si>
  <si>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</si>
  <si>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</si>
  <si>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</si>
  <si>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</si>
  <si>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</si>
  <si>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</si>
  <si>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</si>
  <si>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</si>
  <si>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</si>
  <si>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</si>
  <si>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</si>
  <si>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</si>
  <si>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</si>
  <si>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</si>
  <si>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</si>
  <si>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</si>
  <si>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</si>
  <si>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</si>
  <si>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</si>
  <si>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</si>
  <si>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</si>
  <si>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</si>
  <si>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</si>
  <si>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</si>
  <si>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</si>
  <si>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</si>
  <si>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</si>
  <si>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</si>
  <si>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</si>
  <si>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</si>
  <si>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</si>
  <si>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</si>
  <si>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</si>
  <si>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</si>
  <si>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</si>
  <si>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</si>
  <si>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</si>
  <si>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</si>
  <si>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</si>
  <si>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</si>
  <si>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</si>
  <si>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</si>
  <si>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</si>
  <si>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</si>
  <si>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</si>
  <si>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</si>
  <si>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</si>
  <si>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</si>
  <si>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</si>
  <si>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</si>
  <si>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</si>
  <si>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</si>
  <si>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</si>
  <si>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</si>
  <si>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</si>
  <si>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</si>
  <si>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</si>
  <si>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</si>
  <si>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</si>
  <si>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</si>
  <si>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</si>
  <si>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</si>
  <si>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</si>
  <si>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</si>
  <si>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</si>
  <si>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</si>
  <si>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</si>
  <si>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</si>
  <si>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</si>
  <si>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</si>
  <si>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</si>
  <si>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</si>
  <si>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</si>
  <si>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</si>
  <si>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</si>
  <si>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</si>
  <si>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</si>
  <si>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</si>
  <si>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</si>
  <si>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</si>
  <si>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</si>
  <si>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</si>
  <si>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</si>
  <si>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</si>
  <si>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</si>
  <si>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</si>
  <si>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</si>
  <si>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</si>
  <si>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</si>
  <si>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</si>
  <si>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</si>
  <si>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</si>
  <si>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</si>
  <si>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</si>
  <si>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</si>
  <si>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</si>
  <si>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</si>
  <si>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</si>
  <si>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</si>
  <si>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</si>
  <si>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</si>
  <si>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</si>
  <si>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</si>
  <si>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</si>
  <si>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</si>
  <si>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</si>
  <si>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</si>
  <si>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</si>
  <si>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</si>
  <si>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</si>
  <si>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</si>
  <si>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</si>
  <si>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</si>
  <si>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</si>
  <si>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</si>
  <si>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</si>
  <si>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</si>
  <si>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</si>
  <si>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</si>
  <si>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</si>
  <si>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</si>
  <si>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</si>
  <si>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</si>
  <si>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</si>
  <si>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</si>
  <si>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</si>
  <si>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</si>
  <si>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</si>
  <si>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</si>
  <si>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</si>
  <si>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</si>
  <si>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</si>
  <si>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</si>
  <si>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</si>
  <si>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</si>
  <si>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</si>
  <si>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</si>
  <si>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</si>
  <si>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</si>
  <si>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</si>
  <si>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</si>
  <si>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</si>
  <si>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</si>
  <si>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</si>
  <si>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</si>
  <si>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</si>
  <si>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</si>
  <si>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</si>
  <si>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</si>
  <si>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</si>
  <si>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</si>
  <si>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</si>
  <si>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</si>
  <si>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</si>
  <si>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</si>
  <si>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</si>
  <si>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</si>
  <si>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</si>
  <si>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</si>
  <si>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</si>
  <si>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</si>
  <si>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</si>
  <si>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</si>
  <si>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</si>
  <si>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</si>
  <si>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</si>
  <si>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</si>
  <si>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</si>
  <si>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</si>
  <si>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</si>
  <si>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</si>
  <si>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</si>
  <si>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</si>
  <si>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</si>
  <si>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</si>
  <si>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</si>
  <si>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</si>
  <si>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</si>
  <si>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</si>
  <si>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</si>
  <si>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</si>
  <si>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</si>
  <si>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</si>
  <si>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</si>
  <si>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</si>
  <si>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</si>
  <si>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</si>
  <si>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</si>
  <si>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</si>
  <si>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</si>
  <si>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</si>
  <si>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</si>
  <si>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</si>
  <si>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</si>
  <si>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</si>
  <si>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</si>
  <si>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</si>
  <si>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</si>
  <si>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</si>
  <si>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</si>
  <si>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</si>
  <si>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</si>
  <si>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</si>
  <si>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</si>
  <si>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</si>
  <si>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</si>
  <si>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</si>
  <si>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</si>
  <si>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</si>
  <si>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</si>
  <si>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</si>
  <si>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</si>
  <si>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</si>
  <si>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</si>
  <si>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</si>
  <si>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</si>
  <si>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</si>
  <si>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</si>
  <si>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</si>
  <si>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</si>
  <si>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</si>
  <si>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</si>
  <si>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</si>
  <si>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</si>
  <si>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</si>
  <si>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</si>
  <si>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</si>
  <si>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</si>
  <si>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</si>
  <si>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</si>
  <si>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</si>
  <si>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</si>
  <si>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</si>
  <si>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</si>
  <si>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</si>
  <si>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</si>
  <si>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</si>
  <si>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</si>
  <si>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</si>
  <si>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</si>
  <si>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</si>
  <si>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</si>
  <si>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</si>
  <si>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</si>
  <si>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</si>
  <si>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</si>
  <si>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</si>
  <si>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</si>
  <si>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</si>
  <si>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</si>
  <si>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</si>
  <si>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</si>
  <si>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</si>
  <si>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</si>
  <si>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</si>
  <si>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</si>
  <si>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</si>
  <si>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</si>
  <si>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</si>
  <si>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</si>
  <si>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</si>
  <si>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</si>
  <si>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</si>
  <si>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</si>
  <si>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</si>
  <si>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</si>
  <si>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</si>
  <si>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</si>
  <si>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</si>
  <si>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</si>
  <si>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</si>
  <si>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</si>
  <si>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</si>
  <si>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</si>
  <si>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</si>
  <si>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</si>
  <si>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</si>
  <si>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</si>
  <si>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</si>
  <si>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</si>
  <si>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</si>
  <si>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</si>
  <si>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</si>
  <si>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</si>
  <si>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</si>
  <si>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</si>
  <si>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</si>
  <si>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</si>
  <si>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</si>
  <si>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</si>
  <si>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</si>
  <si>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</si>
  <si>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</si>
  <si>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</si>
  <si>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</si>
  <si>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</si>
  <si>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</si>
  <si>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</si>
  <si>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</si>
  <si>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</si>
  <si>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</si>
  <si>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</si>
  <si>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</si>
  <si>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</si>
  <si>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</si>
  <si>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</si>
  <si>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</si>
  <si>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</si>
  <si>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</si>
  <si>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</si>
  <si>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</si>
  <si>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</si>
  <si>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</si>
  <si>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</si>
  <si>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</si>
  <si>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</si>
  <si>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</si>
  <si>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</si>
  <si>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</si>
  <si>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</si>
  <si>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</si>
  <si>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</si>
  <si>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</si>
  <si>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</si>
  <si>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</si>
  <si>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</si>
  <si>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</si>
  <si>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</si>
  <si>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</si>
  <si>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</si>
  <si>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</si>
  <si>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</si>
  <si>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</si>
  <si>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</si>
  <si>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</si>
  <si>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</si>
  <si>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</si>
  <si>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</si>
  <si>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</si>
  <si>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</si>
  <si>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</si>
  <si>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</si>
  <si>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</si>
  <si>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</si>
  <si>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</si>
  <si>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</si>
  <si>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</si>
  <si>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</si>
  <si>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</si>
  <si>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</si>
  <si>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</si>
  <si>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</si>
  <si>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</si>
  <si>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</si>
  <si>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</si>
  <si>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</si>
  <si>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</si>
  <si>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</si>
  <si>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</si>
  <si>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</si>
  <si>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</si>
  <si>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</si>
  <si>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</si>
  <si>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</si>
  <si>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</si>
  <si>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</si>
  <si>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</si>
  <si>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</si>
  <si>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</si>
  <si>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</si>
  <si>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</si>
  <si>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</si>
  <si>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</si>
  <si>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</si>
  <si>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</si>
  <si>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</si>
  <si>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</si>
  <si>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</si>
  <si>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</si>
  <si>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</si>
  <si>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</si>
  <si>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</si>
  <si>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</si>
  <si>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</si>
  <si>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</si>
  <si>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</si>
  <si>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</si>
  <si>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</si>
  <si>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</si>
  <si>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</si>
  <si>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</si>
  <si>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</si>
  <si>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</si>
  <si>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</si>
  <si>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</si>
  <si>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</si>
  <si>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</si>
  <si>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</si>
  <si>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</si>
  <si>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</si>
  <si>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</si>
  <si>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</si>
  <si>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</si>
  <si>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</si>
  <si>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</si>
  <si>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</si>
  <si>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</si>
  <si>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</si>
  <si>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</si>
  <si>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</si>
  <si>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</si>
  <si>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</si>
  <si>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</si>
  <si>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</si>
  <si>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</si>
  <si>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</si>
  <si>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</si>
  <si>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</si>
  <si>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</si>
  <si>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</si>
  <si>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</si>
  <si>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</si>
  <si>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</si>
  <si>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</si>
  <si>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</si>
  <si>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</si>
  <si>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</si>
  <si>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</si>
  <si>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</si>
  <si>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</si>
  <si>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</si>
  <si>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</si>
  <si>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</si>
  <si>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</si>
  <si>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</si>
  <si>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</si>
  <si>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</si>
  <si>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</si>
  <si>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</si>
  <si>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</si>
  <si>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</si>
  <si>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</si>
  <si>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</si>
  <si>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</si>
  <si>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</si>
  <si>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</si>
  <si>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</si>
  <si>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</si>
  <si>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</si>
  <si>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</si>
  <si>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</si>
  <si>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</si>
  <si>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</si>
  <si>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</si>
  <si>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</si>
  <si>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</si>
  <si>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</si>
  <si>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</si>
  <si>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</si>
  <si>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</si>
  <si>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</si>
  <si>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</si>
  <si>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</si>
  <si>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</si>
  <si>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</si>
  <si>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</si>
  <si>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</si>
  <si>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</si>
  <si>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</si>
  <si>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</si>
  <si>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</si>
  <si>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</si>
  <si>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</si>
  <si>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</si>
  <si>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</si>
  <si>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</si>
  <si>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</si>
  <si>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</si>
  <si>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</si>
  <si>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</si>
  <si>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</si>
  <si>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</si>
  <si>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</si>
  <si>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</si>
  <si>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</si>
  <si>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</si>
  <si>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</si>
  <si>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</si>
  <si>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</si>
  <si>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</si>
  <si>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</si>
  <si>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</si>
  <si>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</si>
  <si>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</si>
  <si>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</si>
  <si>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</si>
  <si>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</si>
  <si>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</si>
  <si>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</si>
  <si>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</si>
  <si>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</si>
  <si>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</si>
  <si>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</si>
  <si>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</si>
  <si>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</si>
  <si>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</si>
  <si>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</si>
  <si>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</si>
  <si>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</si>
  <si>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</si>
  <si>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</si>
  <si>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</si>
  <si>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</si>
  <si>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</si>
  <si>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</si>
  <si>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</si>
  <si>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</si>
  <si>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</si>
  <si>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</si>
  <si>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</si>
  <si>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</si>
  <si>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</si>
  <si>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</si>
  <si>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</si>
  <si>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</si>
  <si>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</si>
  <si>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</si>
  <si>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</si>
  <si>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</si>
  <si>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</si>
  <si>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</si>
  <si>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</si>
  <si>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</si>
  <si>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</si>
  <si>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</si>
  <si>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</si>
  <si>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</si>
  <si>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</si>
  <si>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</si>
  <si>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</si>
  <si>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</si>
  <si>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</si>
  <si>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</si>
  <si>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</si>
  <si>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</si>
  <si>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</si>
  <si>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</si>
  <si>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</si>
  <si>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</si>
  <si>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</si>
  <si>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</si>
  <si>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</si>
  <si>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</si>
  <si>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</si>
  <si>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</si>
  <si>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</si>
  <si>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</si>
  <si>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</si>
  <si>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</si>
  <si>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</si>
  <si>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</si>
  <si>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</si>
  <si>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</si>
  <si>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</si>
  <si>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</si>
  <si>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</si>
  <si>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</si>
  <si>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</si>
  <si>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</si>
  <si>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</si>
  <si>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</si>
  <si>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</si>
  <si>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</si>
  <si>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</si>
  <si>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</si>
  <si>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</si>
  <si>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</si>
  <si>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</si>
  <si>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</si>
  <si>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</si>
  <si>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</si>
  <si>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</si>
  <si>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</si>
  <si>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</si>
  <si>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</si>
  <si>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</si>
  <si>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</si>
  <si>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</si>
  <si>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</si>
  <si>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</si>
  <si>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</si>
  <si>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</si>
  <si>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</si>
  <si>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</si>
  <si>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</si>
  <si>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</si>
  <si>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</si>
  <si>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</si>
  <si>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</si>
  <si>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</si>
  <si>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</si>
  <si>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</si>
  <si>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</si>
  <si>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</si>
  <si>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</si>
  <si>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</si>
  <si>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</si>
  <si>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</si>
  <si>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</si>
  <si>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</si>
  <si>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</si>
  <si>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</si>
  <si>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</si>
  <si>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</si>
  <si>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</si>
  <si>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</si>
  <si>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</si>
  <si>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</si>
  <si>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</si>
  <si>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</si>
  <si>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</si>
  <si>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</si>
  <si>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</si>
  <si>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</si>
  <si>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</si>
  <si>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</si>
  <si>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</si>
  <si>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</si>
  <si>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</si>
  <si>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</si>
  <si>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</si>
  <si>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</si>
  <si>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</si>
  <si>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</si>
  <si>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</si>
  <si>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</si>
  <si>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</si>
  <si>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</si>
  <si>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</si>
  <si>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</si>
  <si>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</si>
  <si>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</si>
  <si>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</si>
  <si>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</si>
  <si>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</si>
  <si>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</si>
  <si>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</si>
  <si>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</si>
  <si>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</si>
  <si>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</si>
  <si>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</si>
  <si>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</si>
  <si>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</si>
  <si>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</si>
  <si>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</si>
  <si>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</si>
  <si>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</si>
  <si>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</si>
  <si>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</si>
  <si>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</si>
  <si>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</si>
  <si>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</si>
  <si>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</si>
  <si>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</si>
  <si>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</si>
  <si>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</si>
  <si>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</si>
  <si>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</si>
  <si>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</si>
  <si>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</si>
  <si>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</si>
  <si>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</si>
  <si>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</si>
  <si>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</si>
  <si>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</si>
  <si>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</si>
  <si>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</si>
  <si>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</si>
  <si>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</si>
  <si>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</si>
  <si>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</si>
  <si>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</si>
  <si>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</si>
  <si>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</si>
  <si>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</si>
  <si>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</si>
  <si>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</si>
  <si>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</si>
  <si>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</si>
  <si>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</si>
  <si>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</si>
  <si>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</si>
  <si>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</si>
  <si>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</si>
  <si>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</si>
  <si>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</si>
  <si>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</si>
  <si>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</si>
  <si>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</si>
  <si>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</si>
  <si>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</si>
  <si>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</si>
  <si>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</si>
  <si>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</si>
  <si>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</si>
  <si>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</si>
  <si>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</si>
  <si>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</si>
  <si>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</si>
  <si>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</si>
  <si>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</si>
  <si>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</si>
  <si>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</si>
  <si>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</si>
  <si>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</si>
  <si>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</si>
  <si>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</si>
  <si>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</si>
  <si>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</si>
  <si>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</si>
  <si>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</si>
  <si>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</si>
  <si>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</si>
  <si>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</si>
  <si>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</si>
  <si>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</si>
  <si>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</si>
  <si>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</si>
  <si>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</si>
  <si>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</si>
  <si>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</si>
  <si>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</si>
  <si>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</si>
  <si>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</si>
  <si>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</si>
  <si>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</si>
  <si>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</si>
  <si>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</si>
  <si>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</si>
  <si>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</si>
  <si>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</si>
  <si>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</si>
  <si>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</si>
  <si>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</si>
  <si>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</si>
  <si>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</si>
  <si>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</si>
  <si>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</si>
  <si>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</si>
  <si>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</si>
  <si>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</si>
  <si>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</si>
  <si>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</si>
  <si>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</si>
  <si>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</si>
  <si>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</si>
  <si>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</si>
  <si>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</si>
  <si>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</si>
  <si>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</si>
  <si>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</si>
  <si>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</si>
  <si>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</si>
  <si>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</si>
  <si>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</si>
  <si>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</si>
  <si>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</si>
  <si>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</si>
  <si>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</si>
  <si>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</si>
  <si>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</si>
  <si>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</si>
  <si>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</si>
  <si>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</si>
  <si>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</si>
  <si>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</si>
  <si>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</si>
  <si>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</si>
  <si>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</si>
  <si>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</si>
  <si>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</si>
  <si>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</si>
  <si>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</si>
  <si>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</si>
  <si>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</si>
  <si>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</si>
  <si>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</si>
  <si>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</si>
  <si>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</si>
  <si>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</si>
  <si>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</si>
  <si>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</si>
  <si>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</si>
  <si>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</si>
  <si>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</si>
  <si>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</si>
  <si>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</si>
  <si>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</si>
  <si>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</si>
  <si>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</si>
  <si>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</si>
  <si>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</si>
  <si>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</si>
  <si>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</si>
  <si>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</si>
  <si>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</si>
  <si>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</si>
  <si>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</si>
  <si>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</si>
  <si>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</si>
  <si>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</si>
  <si>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</si>
  <si>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</si>
  <si>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</si>
  <si>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</si>
  <si>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</si>
  <si>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</si>
  <si>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</si>
  <si>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</si>
  <si>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</si>
  <si>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</si>
  <si>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</si>
  <si>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</si>
  <si>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</si>
  <si>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</si>
  <si>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</si>
  <si>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</si>
  <si>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</si>
  <si>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</si>
  <si>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</si>
  <si>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</si>
  <si>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</si>
  <si>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</si>
  <si>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</si>
  <si>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</si>
  <si>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</si>
  <si>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</si>
  <si>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</si>
  <si>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</si>
  <si>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</si>
  <si>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</si>
  <si>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</si>
  <si>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</si>
  <si>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</si>
  <si>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</si>
  <si>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</si>
  <si>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</si>
  <si>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</si>
  <si>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</si>
  <si>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</si>
  <si>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</si>
  <si>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</si>
  <si>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</si>
  <si>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</si>
  <si>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</si>
  <si>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</si>
  <si>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</si>
  <si>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</si>
  <si>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</si>
  <si>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</si>
  <si>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</si>
  <si>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</si>
  <si>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</si>
  <si>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</si>
  <si>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</si>
  <si>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</si>
  <si>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</si>
  <si>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</si>
  <si>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</si>
  <si>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</si>
  <si>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</si>
  <si>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</si>
  <si>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</si>
  <si>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</si>
  <si>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</si>
  <si>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</si>
  <si>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</si>
  <si>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</si>
  <si>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</si>
  <si>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</si>
  <si>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</si>
  <si>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</si>
  <si>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</si>
  <si>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</si>
  <si>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</si>
  <si>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</si>
  <si>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</si>
  <si>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</si>
  <si>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</si>
  <si>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</si>
  <si>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</si>
  <si>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</si>
  <si>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</si>
  <si>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</si>
  <si>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</si>
  <si>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</si>
  <si>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</si>
  <si>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</si>
  <si>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</si>
  <si>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</si>
  <si>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</si>
  <si>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</si>
  <si>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</si>
  <si>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</si>
  <si>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</si>
  <si>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</si>
  <si>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</si>
  <si>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</si>
  <si>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</si>
  <si>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</si>
  <si>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</si>
  <si>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</si>
  <si>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</si>
  <si>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</si>
  <si>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</si>
  <si>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</si>
  <si>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</si>
  <si>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</si>
  <si>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</si>
  <si>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</si>
  <si>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</si>
  <si>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</si>
  <si>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</si>
  <si>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</si>
  <si>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</si>
  <si>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</si>
  <si>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</si>
  <si>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</si>
  <si>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</si>
  <si>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</si>
  <si>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</si>
  <si>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</si>
  <si>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</si>
  <si>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</si>
  <si>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</si>
  <si>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</si>
  <si>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</si>
  <si>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</si>
  <si>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</si>
  <si>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</si>
  <si>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</si>
  <si>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</si>
  <si>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</si>
  <si>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</si>
  <si>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</si>
  <si>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</si>
  <si>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</si>
  <si>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</si>
  <si>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</si>
  <si>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</si>
  <si>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</si>
  <si>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</si>
  <si>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</si>
  <si>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</si>
  <si>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</si>
  <si>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</si>
  <si>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</si>
  <si>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</si>
  <si>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</si>
  <si>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</si>
  <si>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</si>
  <si>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</si>
  <si>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</si>
  <si>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</si>
  <si>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</si>
  <si>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</si>
  <si>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</si>
  <si>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</si>
  <si>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</si>
  <si>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</si>
  <si>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</si>
  <si>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</si>
  <si>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</si>
  <si>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</si>
  <si>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</si>
  <si>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</si>
  <si>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</si>
  <si>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</si>
  <si>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</si>
  <si>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</si>
  <si>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</si>
  <si>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</si>
  <si>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</si>
  <si>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</si>
  <si>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</si>
  <si>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</si>
  <si>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</si>
  <si>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</si>
  <si>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</si>
  <si>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</si>
  <si>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</si>
  <si>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</si>
  <si>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</si>
  <si>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</si>
  <si>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</si>
  <si>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</si>
  <si>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</si>
  <si>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</si>
  <si>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</si>
  <si>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</si>
  <si>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</si>
  <si>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</si>
  <si>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</si>
  <si>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</si>
  <si>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</si>
  <si>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</si>
  <si>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</si>
  <si>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</si>
  <si>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</si>
  <si>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</si>
  <si>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</si>
  <si>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</si>
  <si>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</si>
  <si>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</si>
  <si>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</si>
  <si>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</si>
  <si>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</si>
  <si>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</si>
  <si>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</si>
  <si>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</si>
  <si>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</si>
  <si>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</si>
  <si>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</si>
  <si>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</si>
  <si>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</si>
  <si>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</si>
  <si>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</si>
  <si>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</si>
  <si>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</si>
  <si>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</si>
  <si>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</si>
  <si>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</si>
  <si>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</si>
  <si>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</si>
  <si>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</si>
  <si>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</si>
  <si>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</si>
  <si>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</si>
  <si>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</si>
  <si>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</si>
  <si>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</si>
  <si>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</si>
  <si>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</si>
  <si>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</si>
  <si>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</si>
  <si>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</si>
  <si>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</si>
  <si>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</si>
  <si>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</si>
  <si>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</si>
  <si>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</si>
  <si>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</si>
  <si>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</si>
  <si>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</si>
  <si>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</si>
  <si>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</si>
  <si>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</si>
  <si>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</si>
  <si>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</si>
  <si>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</si>
  <si>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</si>
  <si>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</si>
  <si>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</si>
  <si>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</si>
  <si>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</si>
  <si>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</si>
  <si>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</si>
  <si>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</si>
  <si>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</si>
  <si>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</si>
  <si>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</si>
  <si>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</si>
  <si>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</si>
  <si>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</si>
  <si>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</si>
  <si>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</si>
  <si>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</si>
  <si>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</si>
  <si>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</si>
  <si>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</si>
  <si>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</si>
  <si>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</si>
  <si>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</si>
  <si>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</si>
  <si>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</si>
  <si>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</si>
  <si>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</si>
  <si>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</si>
  <si>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</si>
  <si>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</si>
  <si>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</si>
  <si>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</si>
  <si>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</si>
  <si>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</si>
  <si>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</si>
  <si>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</si>
  <si>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</si>
  <si>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</si>
  <si>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</si>
  <si>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</si>
  <si>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</si>
  <si>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</si>
  <si>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</si>
  <si>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</si>
  <si>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</si>
  <si>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</si>
  <si>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</si>
  <si>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</si>
  <si>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</si>
  <si>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</si>
  <si>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</si>
  <si>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</si>
  <si>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</si>
  <si>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</si>
  <si>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</si>
  <si>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</si>
  <si>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</si>
  <si>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</si>
  <si>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</si>
  <si>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</si>
  <si>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</si>
  <si>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</si>
  <si>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</si>
  <si>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</si>
  <si>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</si>
  <si>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</si>
  <si>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</si>
  <si>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</si>
  <si>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</si>
  <si>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</si>
  <si>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</si>
  <si>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</si>
  <si>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</si>
  <si>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</si>
  <si>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</si>
  <si>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</si>
  <si>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</si>
  <si>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</si>
  <si>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</si>
  <si>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</si>
  <si>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</si>
  <si>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</si>
  <si>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</si>
  <si>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</si>
  <si>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</si>
  <si>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</si>
  <si>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</si>
  <si>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</si>
  <si>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</si>
  <si>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</si>
  <si>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</si>
  <si>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</si>
  <si>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</si>
  <si>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</si>
  <si>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</si>
  <si>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</si>
  <si>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</si>
  <si>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</si>
  <si>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</si>
  <si>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</si>
  <si>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</si>
  <si>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</si>
  <si>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</si>
  <si>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</si>
  <si>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</si>
  <si>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</si>
  <si>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</si>
  <si>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</si>
  <si>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</si>
  <si>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</si>
  <si>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</si>
  <si>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</si>
  <si>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</si>
  <si>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</si>
  <si>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</si>
  <si>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</si>
  <si>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</si>
  <si>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</si>
  <si>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</si>
  <si>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</si>
  <si>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</si>
  <si>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</si>
  <si>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</si>
  <si>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</si>
  <si>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</si>
  <si>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</si>
  <si>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</si>
  <si>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</si>
  <si>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</si>
  <si>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</si>
  <si>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</si>
  <si>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</si>
  <si>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</si>
  <si>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</si>
  <si>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</si>
  <si>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</si>
  <si>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</si>
  <si>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</si>
  <si>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</si>
  <si>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</si>
  <si>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</si>
  <si>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</si>
  <si>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</si>
  <si>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</si>
  <si>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</si>
  <si>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</si>
  <si>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</si>
  <si>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</si>
  <si>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</si>
  <si>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</si>
  <si>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</si>
  <si>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</si>
  <si>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</si>
  <si>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</si>
  <si>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</si>
  <si>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</si>
  <si>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</si>
  <si>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</si>
  <si>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</si>
  <si>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</si>
  <si>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</si>
  <si>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</si>
  <si>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</si>
  <si>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</si>
  <si>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</si>
  <si>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</si>
  <si>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</si>
  <si>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</si>
  <si>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</si>
  <si>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</si>
  <si>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</si>
  <si>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</si>
  <si>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</si>
  <si>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</si>
  <si>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</si>
  <si>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</si>
  <si>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</si>
  <si>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</si>
  <si>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</si>
  <si>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</si>
  <si>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</si>
  <si>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</si>
  <si>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</si>
  <si>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</si>
  <si>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</si>
  <si>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</si>
  <si>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</si>
  <si>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</si>
  <si>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</si>
  <si>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</si>
  <si>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</si>
  <si>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</si>
  <si>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</si>
  <si>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</si>
  <si>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</si>
  <si>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</si>
  <si>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</si>
  <si>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</si>
  <si>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</si>
  <si>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</si>
  <si>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</si>
  <si>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</si>
  <si>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</si>
  <si>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</si>
  <si>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</si>
  <si>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</si>
  <si>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</si>
  <si>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</si>
  <si>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</si>
  <si>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</si>
  <si>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</si>
  <si>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</si>
  <si>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</si>
  <si>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</si>
  <si>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</si>
  <si>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</si>
  <si>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</si>
  <si>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</si>
  <si>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</si>
  <si>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</si>
  <si>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</si>
  <si>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</si>
  <si>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</si>
  <si>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</si>
  <si>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</si>
  <si>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</si>
  <si>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</si>
  <si>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</si>
  <si>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</si>
  <si>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</si>
  <si>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</si>
  <si>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</si>
  <si>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</si>
  <si>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</si>
  <si>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</si>
  <si>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</si>
  <si>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</si>
  <si>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</si>
  <si>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</si>
  <si>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</si>
  <si>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</si>
  <si>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</si>
  <si>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</si>
  <si>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</si>
  <si>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</si>
  <si>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</si>
  <si>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</si>
  <si>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</si>
  <si>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</si>
  <si>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</si>
  <si>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</si>
  <si>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</si>
  <si>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</si>
  <si>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</si>
  <si>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</si>
  <si>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</si>
  <si>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</si>
  <si>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</si>
  <si>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</si>
  <si>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</si>
  <si>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</si>
  <si>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</si>
  <si>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</si>
  <si>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</si>
  <si>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</si>
  <si>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</si>
  <si>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</si>
  <si>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</si>
  <si>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</si>
  <si>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</si>
  <si>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</si>
  <si>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</si>
  <si>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</si>
  <si>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</si>
  <si>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</si>
  <si>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</si>
  <si>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</si>
  <si>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</si>
  <si>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</si>
  <si>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</si>
  <si>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</si>
  <si>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</si>
  <si>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</si>
  <si>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</si>
  <si>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</si>
  <si>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</si>
  <si>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</si>
  <si>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</si>
  <si>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</si>
  <si>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</si>
  <si>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</si>
  <si>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</si>
  <si>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</si>
  <si>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</si>
  <si>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</si>
  <si>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</si>
  <si>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</si>
  <si>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</si>
  <si>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</si>
  <si>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</si>
  <si>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</si>
  <si>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</si>
  <si>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</si>
  <si>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</si>
  <si>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</si>
  <si>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</si>
  <si>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</si>
  <si>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</si>
  <si>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</si>
  <si>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</si>
  <si>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</si>
  <si>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</si>
  <si>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</si>
  <si>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</si>
  <si>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</si>
  <si>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</si>
  <si>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</si>
  <si>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</si>
  <si>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</si>
  <si>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</si>
  <si>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</si>
  <si>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</si>
  <si>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</si>
  <si>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</si>
  <si>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</si>
  <si>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</si>
  <si>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</si>
  <si>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</si>
  <si>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</si>
  <si>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</si>
  <si>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</si>
  <si>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</si>
  <si>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</si>
  <si>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</si>
  <si>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</si>
  <si>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</si>
  <si>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</si>
  <si>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</si>
  <si>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</si>
  <si>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</si>
  <si>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</si>
  <si>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</si>
  <si>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</si>
  <si>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</si>
  <si>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</si>
  <si>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</si>
  <si>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</si>
  <si>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</si>
  <si>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</si>
  <si>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</si>
  <si>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</si>
  <si>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</si>
  <si>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</si>
  <si>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</si>
  <si>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</si>
  <si>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</si>
  <si>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</si>
  <si>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</si>
  <si>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</si>
  <si>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</si>
  <si>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</si>
  <si>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</si>
  <si>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</si>
  <si>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</si>
  <si>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</si>
  <si>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</si>
  <si>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</si>
  <si>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</si>
  <si>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</si>
  <si>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</si>
  <si>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</si>
  <si>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</si>
  <si>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</si>
  <si>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</si>
  <si>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</si>
  <si>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</si>
  <si>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</si>
  <si>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</si>
  <si>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</si>
  <si>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</si>
  <si>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</si>
  <si>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</si>
  <si>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</si>
  <si>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</si>
  <si>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</si>
  <si>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</si>
  <si>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</si>
  <si>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</si>
  <si>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</si>
  <si>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</si>
  <si>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</si>
  <si>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</si>
  <si>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</si>
  <si>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</si>
  <si>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</si>
  <si>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</si>
  <si>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</si>
  <si>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</si>
  <si>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</si>
  <si>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</si>
  <si>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</si>
  <si>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</si>
  <si>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</si>
  <si>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</si>
  <si>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</si>
  <si>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</si>
  <si>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</si>
  <si>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</si>
  <si>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</si>
  <si>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</si>
  <si>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</si>
  <si>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</si>
  <si>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</si>
  <si>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</si>
  <si>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</si>
  <si>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</si>
  <si>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</si>
  <si>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</si>
  <si>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</si>
  <si>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</si>
  <si>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</si>
  <si>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</si>
  <si>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</si>
  <si>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</si>
  <si>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</si>
  <si>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</si>
  <si>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</si>
  <si>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</si>
  <si>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</si>
  <si>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</si>
  <si>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</si>
  <si>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</si>
  <si>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</si>
  <si>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</si>
  <si>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</si>
  <si>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</si>
  <si>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</si>
  <si>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</si>
  <si>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</si>
  <si>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</si>
  <si>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</si>
  <si>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</si>
  <si>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</si>
  <si>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</si>
  <si>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</si>
  <si>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</si>
  <si>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</si>
  <si>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</si>
  <si>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</si>
  <si>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</si>
  <si>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</si>
  <si>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</si>
  <si>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</si>
  <si>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</si>
  <si>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</si>
  <si>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</si>
  <si>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</si>
  <si>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</si>
  <si>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</si>
  <si>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</si>
  <si>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</si>
  <si>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</si>
  <si>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</si>
  <si>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</si>
  <si>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</si>
  <si>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</si>
  <si>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</si>
  <si>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</si>
  <si>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</si>
  <si>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</si>
  <si>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</si>
  <si>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</si>
  <si>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</si>
  <si>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</si>
  <si>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</si>
  <si>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</si>
  <si>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</si>
  <si>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</si>
  <si>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</si>
  <si>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</si>
  <si>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</si>
  <si>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</si>
  <si>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</si>
  <si>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</si>
  <si>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</si>
  <si>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</si>
  <si>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</si>
  <si>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</si>
  <si>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</si>
  <si>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</si>
  <si>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</si>
  <si>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</si>
  <si>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</si>
  <si>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</si>
  <si>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</si>
  <si>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</si>
  <si>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</si>
  <si>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</si>
  <si>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</si>
  <si>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</si>
  <si>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</si>
  <si>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</si>
  <si>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</si>
  <si>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</si>
  <si>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</si>
  <si>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</si>
  <si>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</si>
  <si>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</si>
  <si>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</si>
  <si>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</si>
  <si>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</si>
  <si>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</si>
  <si>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</si>
  <si>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</si>
  <si>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</si>
  <si>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</si>
  <si>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</si>
  <si>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</si>
  <si>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</si>
  <si>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</si>
  <si>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</si>
  <si>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</si>
  <si>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</si>
  <si>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</si>
  <si>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</si>
  <si>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</si>
  <si>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</si>
  <si>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</si>
  <si>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</si>
  <si>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</si>
  <si>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</si>
  <si>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</si>
  <si>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</si>
  <si>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</si>
  <si>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</si>
  <si>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</si>
  <si>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</si>
  <si>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</si>
  <si>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</si>
  <si>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</si>
  <si>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</si>
  <si>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</si>
  <si>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</si>
  <si>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</si>
  <si>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</si>
  <si>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</si>
  <si>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</si>
  <si>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</si>
  <si>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</si>
  <si>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</si>
  <si>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</si>
  <si>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</si>
  <si>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</si>
  <si>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</si>
  <si>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</si>
  <si>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</si>
  <si>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</si>
  <si>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</si>
  <si>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</si>
  <si>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</si>
  <si>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</si>
  <si>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</si>
  <si>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</si>
  <si>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</si>
  <si>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</si>
  <si>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</si>
  <si>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</si>
  <si>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</si>
  <si>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</si>
  <si>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</si>
  <si>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</si>
  <si>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</si>
  <si>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</si>
  <si>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</si>
  <si>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</si>
  <si>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</si>
  <si>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</si>
  <si>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</si>
  <si>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</si>
  <si>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</si>
  <si>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</si>
  <si>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</si>
  <si>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</si>
  <si>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</si>
  <si>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</si>
  <si>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</si>
  <si>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</si>
  <si>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</si>
  <si>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</si>
  <si>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</si>
  <si>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</si>
  <si>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</si>
  <si>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</si>
  <si>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</si>
  <si>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</si>
  <si>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</si>
  <si>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</si>
  <si>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</si>
  <si>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</si>
  <si>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</si>
  <si>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</si>
  <si>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</si>
  <si>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</si>
  <si>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</si>
  <si>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</si>
  <si>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</si>
  <si>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</si>
  <si>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</si>
  <si>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</si>
  <si>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</si>
  <si>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</si>
  <si>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</si>
  <si>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</si>
  <si>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</si>
  <si>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</si>
  <si>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</si>
  <si>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</si>
  <si>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</si>
  <si>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</si>
  <si>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</si>
  <si>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</si>
  <si>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</si>
  <si>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</si>
  <si>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</si>
  <si>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</si>
  <si>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</si>
  <si>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</si>
  <si>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</si>
  <si>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</si>
  <si>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</si>
  <si>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</si>
  <si>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</si>
  <si>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</si>
  <si>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</si>
  <si>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</si>
  <si>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</si>
  <si>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</si>
  <si>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</si>
  <si>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</si>
  <si>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</si>
  <si>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</si>
  <si>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</si>
  <si>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</si>
  <si>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</si>
  <si>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</si>
  <si>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</si>
  <si>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</si>
  <si>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</si>
  <si>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</si>
  <si>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</si>
  <si>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</si>
  <si>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</si>
  <si>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</si>
  <si>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</si>
  <si>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</si>
  <si>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</si>
  <si>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</si>
  <si>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</si>
  <si>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</si>
  <si>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</si>
  <si>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</si>
  <si>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</si>
  <si>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</si>
  <si>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</si>
  <si>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</si>
  <si>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</si>
  <si>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</si>
  <si>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</si>
  <si>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</si>
  <si>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</si>
  <si>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</si>
  <si>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</si>
  <si>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</si>
  <si>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</si>
  <si>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</si>
  <si>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</si>
  <si>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</si>
  <si>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</si>
  <si>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</si>
  <si>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</si>
  <si>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</si>
  <si>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</si>
  <si>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</si>
  <si>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</si>
  <si>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</si>
  <si>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</si>
  <si>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</si>
  <si>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</si>
  <si>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</si>
  <si>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</si>
  <si>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</si>
  <si>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</si>
  <si>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</si>
  <si>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</si>
  <si>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</si>
  <si>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</si>
  <si>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</si>
  <si>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</si>
  <si>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</si>
  <si>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</si>
  <si>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</si>
  <si>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</si>
  <si>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</si>
  <si>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</si>
  <si>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</si>
  <si>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</si>
  <si>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</si>
  <si>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</si>
  <si>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</si>
  <si>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</si>
  <si>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</si>
  <si>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</si>
  <si>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</si>
  <si>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</si>
  <si>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</si>
  <si>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</si>
  <si>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</si>
  <si>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</si>
  <si>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</si>
  <si>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</si>
  <si>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</si>
  <si>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</si>
  <si>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</si>
  <si>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</si>
  <si>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</si>
  <si>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</si>
  <si>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</si>
  <si>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</si>
  <si>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</si>
  <si>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</si>
  <si>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</si>
  <si>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</si>
  <si>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</si>
  <si>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</si>
  <si>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</si>
  <si>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</si>
  <si>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</si>
  <si>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</si>
  <si>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</si>
  <si>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</si>
  <si>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</si>
  <si>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</si>
  <si>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</si>
  <si>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</si>
  <si>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</si>
  <si>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</si>
  <si>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</si>
  <si>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</si>
  <si>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</si>
  <si>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</si>
  <si>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</si>
  <si>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</si>
  <si>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</si>
  <si>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</si>
  <si>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</si>
  <si>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</si>
  <si>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</si>
  <si>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</si>
  <si>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</si>
  <si>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</si>
  <si>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</si>
  <si>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</si>
  <si>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</si>
  <si>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</si>
  <si>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</si>
  <si>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</si>
  <si>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</si>
  <si>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</si>
  <si>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</si>
  <si>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</si>
  <si>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</si>
  <si>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</si>
  <si>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</si>
  <si>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</si>
  <si>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</si>
  <si>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</si>
  <si>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</si>
  <si>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</si>
  <si>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</si>
  <si>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</si>
  <si>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</si>
  <si>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</si>
  <si>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</si>
  <si>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</si>
  <si>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</si>
  <si>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</si>
  <si>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</si>
  <si>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</si>
  <si>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</si>
  <si>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</si>
  <si>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</si>
  <si>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</si>
  <si>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</si>
  <si>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</si>
  <si>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</si>
  <si>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</si>
  <si>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</si>
  <si>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</si>
  <si>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</si>
  <si>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</si>
  <si>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</si>
  <si>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</si>
  <si>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</si>
  <si>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</si>
  <si>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</si>
  <si>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</si>
  <si>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</si>
  <si>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</si>
  <si>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</si>
  <si>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</si>
  <si>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</si>
  <si>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</si>
  <si>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</si>
  <si>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</si>
  <si>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</si>
  <si>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</si>
  <si>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</si>
  <si>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</si>
  <si>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</si>
  <si>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</si>
  <si>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</si>
  <si>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</si>
  <si>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</si>
  <si>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</si>
  <si>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</si>
  <si>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</si>
  <si>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</si>
  <si>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</si>
  <si>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</si>
  <si>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</si>
  <si>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</si>
  <si>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</si>
  <si>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</si>
  <si>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</si>
  <si>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</si>
  <si>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</si>
  <si>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</si>
  <si>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</si>
  <si>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</si>
  <si>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</si>
  <si>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</si>
  <si>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</si>
  <si>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</si>
  <si>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</si>
  <si>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</si>
  <si>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</si>
  <si>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</si>
  <si>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</si>
  <si>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</si>
  <si>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</si>
  <si>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</si>
  <si>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</si>
  <si>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</si>
  <si>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</si>
  <si>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</si>
  <si>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</si>
  <si>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</si>
  <si>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</si>
  <si>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</si>
  <si>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</si>
  <si>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</si>
  <si>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</si>
  <si>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</si>
  <si>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</si>
  <si>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</si>
  <si>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</si>
  <si>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</si>
  <si>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</si>
  <si>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</si>
  <si>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</si>
  <si>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</si>
  <si>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</si>
  <si>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</si>
  <si>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</si>
  <si>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</si>
  <si>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</si>
  <si>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</si>
  <si>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</si>
  <si>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</si>
  <si>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</si>
  <si>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</si>
  <si>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</si>
  <si>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</si>
  <si>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</si>
  <si>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</si>
  <si>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</si>
  <si>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</si>
  <si>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</si>
  <si>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</si>
  <si>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</si>
  <si>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</si>
  <si>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</si>
  <si>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</si>
  <si>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</si>
  <si>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</si>
  <si>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</si>
  <si>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</si>
  <si>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</si>
  <si>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</si>
  <si>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</si>
  <si>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</si>
  <si>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</si>
  <si>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</si>
  <si>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</si>
  <si>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</si>
  <si>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</si>
  <si>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</si>
  <si>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</si>
  <si>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</si>
  <si>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</si>
  <si>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</si>
  <si>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</si>
  <si>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</si>
  <si>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</si>
  <si>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</si>
  <si>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</si>
  <si>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</si>
  <si>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</si>
  <si>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</si>
  <si>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</si>
  <si>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</si>
  <si>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</si>
  <si>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</si>
  <si>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</si>
  <si>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</si>
  <si>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</si>
  <si>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</si>
  <si>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</si>
  <si>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</si>
  <si>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</si>
  <si>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</si>
  <si>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</si>
  <si>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</si>
  <si>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</si>
  <si>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</si>
  <si>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</si>
  <si>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</si>
  <si>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</si>
  <si>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</si>
  <si>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</si>
  <si>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</si>
  <si>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</si>
  <si>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</si>
  <si>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</si>
  <si>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</si>
  <si>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</si>
  <si>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</si>
  <si>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</si>
  <si>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</si>
  <si>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</si>
  <si>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</si>
  <si>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</si>
  <si>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</si>
  <si>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</si>
  <si>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</si>
  <si>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</si>
  <si>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</si>
  <si>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</si>
  <si>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</si>
  <si>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</si>
  <si>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</si>
  <si>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</si>
  <si>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</si>
  <si>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</si>
  <si>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</si>
  <si>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</si>
  <si>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</si>
  <si>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</si>
  <si>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</si>
  <si>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</si>
  <si>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</si>
  <si>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</si>
  <si>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</si>
  <si>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</si>
  <si>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</si>
  <si>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</si>
  <si>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</si>
  <si>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</si>
  <si>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</si>
  <si>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</si>
  <si>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</si>
  <si>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</si>
  <si>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</si>
  <si>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</si>
  <si>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</si>
  <si>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</si>
  <si>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</si>
  <si>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</si>
  <si>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</si>
  <si>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</si>
  <si>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</si>
  <si>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</si>
  <si>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</si>
  <si>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</si>
  <si>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</si>
  <si>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</si>
  <si>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</si>
  <si>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</si>
  <si>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</si>
  <si>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</si>
  <si>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</si>
  <si>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</si>
  <si>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</si>
  <si>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</si>
  <si>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</si>
  <si>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</si>
  <si>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</si>
  <si>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</si>
  <si>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</si>
  <si>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</si>
  <si>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</si>
  <si>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</si>
  <si>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</si>
  <si>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</si>
  <si>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</si>
  <si>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</si>
  <si>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</si>
  <si>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</si>
  <si>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</si>
  <si>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</si>
  <si>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</si>
  <si>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</si>
  <si>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</si>
  <si>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</si>
  <si>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</si>
  <si>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</si>
  <si>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</si>
  <si>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</si>
  <si>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</si>
  <si>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</si>
  <si>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</si>
  <si>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</si>
  <si>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</si>
  <si>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</si>
  <si>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</si>
  <si>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</si>
  <si>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</si>
  <si>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</si>
  <si>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</si>
  <si>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</si>
  <si>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</si>
  <si>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</si>
  <si>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</si>
  <si>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</si>
  <si>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</si>
  <si>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</si>
  <si>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</si>
  <si>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</si>
  <si>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</si>
  <si>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</si>
  <si>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</si>
  <si>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</si>
  <si>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</si>
  <si>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</si>
  <si>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</si>
  <si>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</si>
  <si>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</si>
  <si>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</si>
  <si>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</si>
  <si>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</si>
  <si>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</si>
  <si>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</si>
  <si>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</si>
  <si>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</si>
  <si>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</si>
  <si>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</si>
  <si>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</si>
  <si>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</si>
  <si>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</si>
  <si>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</si>
  <si>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</si>
  <si>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</si>
  <si>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</si>
  <si>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</si>
  <si>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</si>
  <si>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</si>
  <si>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</si>
  <si>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</si>
  <si>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</si>
  <si>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</si>
  <si>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</si>
  <si>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</si>
  <si>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</si>
  <si>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</si>
  <si>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</si>
  <si>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</si>
  <si>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</si>
  <si>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</si>
  <si>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</si>
  <si>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</si>
  <si>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</si>
  <si>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</si>
  <si>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</si>
  <si>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</si>
  <si>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</si>
  <si>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</si>
  <si>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</si>
  <si>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</si>
  <si>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</si>
  <si>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</si>
  <si>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</si>
  <si>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</si>
  <si>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</si>
  <si>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</si>
  <si>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</si>
  <si>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</si>
  <si>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</si>
  <si>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</si>
  <si>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</si>
  <si>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</si>
  <si>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</si>
  <si>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</si>
  <si>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</si>
  <si>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</si>
  <si>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</si>
  <si>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</si>
  <si>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</si>
  <si>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</si>
  <si>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</si>
  <si>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</si>
  <si>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</si>
  <si>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</si>
  <si>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</si>
  <si>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</si>
  <si>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</si>
  <si>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</si>
  <si>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</si>
  <si>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</si>
  <si>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</si>
  <si>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</si>
  <si>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</si>
  <si>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</si>
  <si>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</si>
  <si>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</si>
  <si>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</si>
  <si>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</si>
  <si>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</si>
  <si>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</si>
  <si>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</si>
  <si>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</si>
  <si>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</si>
  <si>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</si>
  <si>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</si>
  <si>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</si>
  <si>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</si>
  <si>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</si>
  <si>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</si>
  <si>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</si>
  <si>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</si>
  <si>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</si>
  <si>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</si>
  <si>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</si>
  <si>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</si>
  <si>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</si>
  <si>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</si>
  <si>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</si>
  <si>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</si>
  <si>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</si>
  <si>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</si>
  <si>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</si>
  <si>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</si>
  <si>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</si>
  <si>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</si>
  <si>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</si>
  <si>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</si>
  <si>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</si>
  <si>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</si>
  <si>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</si>
  <si>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</si>
  <si>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</si>
  <si>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</si>
  <si>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</si>
  <si>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</si>
  <si>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</si>
  <si>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</si>
  <si>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</si>
  <si>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</si>
  <si>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</si>
  <si>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</si>
  <si>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</si>
  <si>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</si>
  <si>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</si>
  <si>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</si>
  <si>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</si>
  <si>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</si>
  <si>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</si>
  <si>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</si>
  <si>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</si>
  <si>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</si>
  <si>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</si>
  <si>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</si>
  <si>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</si>
  <si>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</si>
  <si>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</si>
  <si>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</si>
  <si>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</si>
  <si>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</si>
  <si>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</si>
  <si>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</si>
  <si>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</si>
  <si>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</si>
  <si>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</si>
  <si>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</si>
  <si>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</si>
  <si>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</si>
  <si>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</si>
  <si>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</si>
  <si>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</si>
  <si>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</si>
  <si>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</si>
  <si>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</si>
  <si>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</si>
  <si>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</si>
  <si>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</si>
  <si>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</si>
  <si>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</si>
  <si>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</si>
  <si>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</si>
  <si>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</si>
  <si>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</si>
  <si>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</si>
  <si>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</si>
  <si>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</si>
  <si>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</si>
  <si>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</si>
  <si>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</si>
  <si>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</si>
  <si>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</si>
  <si>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</si>
  <si>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</si>
  <si>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</si>
  <si>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</si>
  <si>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</si>
  <si>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</si>
  <si>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</si>
  <si>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</si>
  <si>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</si>
  <si>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</si>
  <si>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</si>
  <si>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</si>
  <si>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</si>
  <si>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</si>
  <si>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</si>
  <si>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</si>
  <si>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</si>
  <si>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</si>
  <si>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</si>
  <si>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</si>
  <si>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</si>
  <si>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</si>
  <si>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</si>
  <si>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</si>
  <si>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</si>
  <si>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</si>
  <si>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</si>
  <si>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</si>
  <si>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</si>
  <si>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</si>
  <si>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</si>
  <si>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</si>
  <si>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</si>
  <si>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</si>
  <si>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</si>
  <si>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</si>
  <si>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</si>
  <si>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</si>
  <si>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</si>
  <si>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</si>
  <si>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</si>
  <si>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</si>
  <si>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</si>
  <si>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</si>
  <si>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</si>
  <si>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</si>
  <si>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</si>
  <si>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</si>
  <si>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</si>
  <si>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</si>
  <si>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</si>
  <si>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</si>
  <si>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</si>
  <si>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</si>
  <si>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</si>
  <si>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</si>
  <si>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</si>
  <si>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</si>
  <si>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</si>
  <si>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</si>
  <si>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</si>
  <si>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</si>
  <si>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</si>
  <si>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</si>
  <si>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</si>
  <si>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</si>
  <si>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</si>
  <si>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</si>
  <si>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</si>
  <si>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</si>
  <si>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</si>
  <si>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</si>
  <si>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</si>
  <si>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</si>
  <si>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</si>
  <si>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</si>
  <si>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</si>
  <si>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</si>
  <si>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</si>
  <si>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</si>
  <si>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</si>
  <si>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</si>
  <si>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</si>
  <si>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</si>
  <si>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</si>
  <si>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</si>
  <si>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</si>
  <si>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</si>
  <si>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</si>
  <si>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</si>
  <si>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</si>
  <si>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</si>
  <si>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</si>
  <si>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</si>
  <si>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</si>
  <si>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</si>
  <si>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</si>
  <si>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</si>
  <si>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</si>
  <si>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</si>
  <si>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</si>
  <si>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</si>
  <si>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</si>
  <si>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</si>
  <si>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</si>
  <si>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</si>
  <si>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</si>
  <si>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</si>
  <si>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</si>
  <si>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</si>
  <si>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</si>
  <si>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</si>
  <si>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</si>
  <si>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</si>
  <si>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</si>
  <si>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</si>
  <si>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</si>
  <si>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</si>
  <si>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</si>
  <si>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</si>
  <si>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</si>
  <si>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</si>
  <si>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</si>
  <si>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</si>
  <si>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</si>
  <si>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</si>
  <si>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</si>
  <si>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</si>
  <si>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</si>
  <si>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</si>
  <si>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</si>
  <si>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</si>
  <si>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</si>
  <si>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</si>
  <si>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</si>
  <si>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</si>
  <si>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</si>
  <si>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</si>
  <si>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</si>
  <si>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</si>
  <si>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</si>
  <si>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</si>
  <si>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</si>
  <si>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</si>
  <si>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</si>
  <si>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</si>
  <si>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</si>
  <si>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</si>
  <si>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</si>
  <si>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</si>
  <si>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</si>
  <si>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</si>
  <si>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</si>
  <si>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</si>
  <si>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</si>
  <si>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</si>
  <si>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</si>
  <si>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</si>
  <si>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</si>
  <si>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</si>
  <si>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</si>
  <si>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</si>
  <si>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</si>
  <si>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</si>
  <si>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</si>
  <si>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</si>
  <si>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</si>
  <si>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</si>
  <si>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</si>
  <si>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</si>
  <si>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</si>
  <si>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</si>
  <si>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</si>
  <si>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</si>
  <si>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</si>
  <si>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</si>
  <si>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</si>
  <si>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</si>
  <si>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</si>
  <si>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</si>
  <si>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</si>
  <si>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</si>
  <si>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</si>
  <si>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</si>
  <si>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</si>
  <si>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</si>
  <si>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</si>
  <si>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</si>
  <si>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</si>
  <si>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</si>
  <si>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</si>
  <si>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</si>
  <si>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</si>
  <si>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</si>
  <si>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</si>
  <si>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</si>
  <si>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</si>
  <si>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</si>
  <si>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</si>
  <si>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</si>
  <si>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</si>
  <si>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</si>
  <si>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</si>
  <si>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</si>
  <si>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</si>
  <si>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</si>
  <si>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</si>
  <si>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</si>
  <si>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</si>
  <si>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</si>
  <si>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</si>
  <si>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</si>
  <si>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</si>
  <si>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</si>
  <si>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</si>
  <si>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</si>
  <si>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</si>
  <si>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</si>
  <si>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</si>
  <si>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</si>
  <si>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</si>
  <si>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</si>
  <si>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</si>
  <si>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</si>
  <si>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</si>
  <si>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</si>
  <si>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</si>
  <si>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</si>
  <si>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</si>
  <si>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</si>
  <si>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</si>
  <si>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</si>
  <si>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</si>
  <si>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</si>
  <si>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</si>
  <si>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</si>
  <si>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</si>
  <si>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</si>
  <si>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</si>
  <si>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</si>
  <si>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</si>
  <si>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</si>
  <si>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</si>
  <si>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</si>
  <si>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</si>
  <si>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</si>
  <si>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</si>
  <si>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</si>
  <si>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</si>
  <si>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</si>
  <si>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</si>
  <si>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</si>
  <si>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</si>
  <si>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</si>
  <si>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</si>
  <si>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</si>
  <si>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</si>
  <si>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</si>
  <si>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</si>
  <si>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</si>
  <si>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</si>
  <si>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</si>
  <si>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</si>
  <si>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</si>
  <si>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</si>
  <si>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</si>
  <si>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</si>
  <si>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</si>
  <si>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</si>
  <si>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</si>
  <si>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</si>
  <si>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</si>
  <si>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</si>
  <si>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</si>
  <si>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</si>
  <si>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</si>
  <si>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</si>
  <si>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</si>
  <si>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</si>
  <si>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</si>
  <si>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</si>
  <si>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</si>
  <si>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</si>
  <si>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</si>
  <si>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</si>
  <si>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</si>
  <si>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</si>
  <si>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</si>
  <si>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</si>
  <si>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</si>
  <si>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</si>
  <si>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</si>
  <si>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</si>
  <si>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</si>
  <si>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</si>
  <si>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</si>
  <si>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</si>
  <si>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</si>
  <si>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</si>
  <si>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</si>
  <si>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</si>
  <si>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</si>
  <si>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</si>
  <si>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</si>
  <si>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</si>
  <si>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</si>
  <si>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</si>
  <si>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</si>
  <si>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</si>
  <si>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</si>
  <si>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</si>
  <si>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</si>
  <si>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</si>
  <si>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</si>
  <si>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</si>
  <si>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</si>
  <si>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</si>
  <si>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</si>
  <si>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</si>
  <si>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</si>
  <si>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</si>
  <si>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</si>
  <si>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</si>
  <si>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</si>
  <si>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</si>
  <si>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</si>
  <si>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</si>
  <si>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</si>
  <si>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</si>
  <si>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</si>
  <si>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</si>
  <si>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</si>
  <si>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</si>
  <si>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</si>
  <si>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</si>
  <si>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</si>
  <si>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</si>
  <si>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</si>
  <si>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</si>
  <si>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</si>
  <si>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</si>
  <si>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</si>
  <si>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</si>
  <si>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</si>
  <si>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</si>
  <si>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</si>
  <si>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</si>
  <si>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</si>
  <si>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</si>
  <si>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</si>
  <si>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</si>
  <si>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</si>
  <si>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</si>
  <si>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</si>
  <si>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</si>
  <si>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</si>
  <si>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</si>
  <si>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</si>
  <si>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</si>
  <si>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</si>
  <si>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</si>
  <si>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</si>
  <si>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</si>
  <si>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</si>
  <si>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</si>
  <si>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</si>
  <si>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</si>
  <si>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</si>
  <si>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</si>
  <si>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</si>
  <si>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</si>
  <si>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</si>
  <si>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</si>
  <si>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</si>
  <si>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</si>
  <si>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</si>
  <si>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</si>
  <si>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</si>
  <si>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</si>
  <si>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</si>
  <si>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</si>
  <si>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</si>
  <si>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</si>
  <si>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</si>
  <si>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</si>
  <si>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</si>
  <si>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</si>
  <si>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</si>
  <si>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</si>
  <si>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</si>
  <si>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</si>
  <si>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</si>
  <si>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</si>
  <si>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</si>
  <si>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</si>
  <si>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</si>
  <si>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</si>
  <si>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</si>
  <si>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</si>
  <si>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</si>
  <si>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</si>
  <si>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</si>
  <si>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</si>
  <si>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</si>
  <si>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</si>
  <si>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</si>
  <si>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</si>
  <si>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</si>
  <si>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</si>
  <si>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</si>
  <si>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</si>
  <si>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</si>
  <si>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</si>
  <si>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</si>
  <si>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</si>
  <si>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</si>
  <si>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</si>
  <si>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</si>
  <si>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</si>
  <si>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</si>
  <si>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</si>
  <si>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</si>
  <si>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</si>
  <si>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</si>
  <si>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</si>
  <si>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</si>
  <si>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</si>
  <si>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</si>
  <si>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</si>
  <si>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</si>
  <si>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</si>
  <si>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</si>
  <si>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</si>
  <si>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</si>
  <si>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</si>
  <si>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</si>
  <si>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</si>
  <si>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</si>
  <si>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</si>
  <si>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</si>
  <si>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</si>
  <si>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</si>
  <si>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</si>
  <si>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</si>
  <si>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</si>
  <si>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</si>
  <si>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</si>
  <si>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</si>
  <si>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</si>
  <si>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</si>
  <si>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</si>
  <si>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</si>
  <si>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</si>
  <si>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</si>
  <si>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</si>
  <si>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</si>
  <si>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</si>
  <si>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</si>
  <si>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</si>
  <si>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</si>
  <si>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</si>
  <si>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</si>
  <si>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</si>
  <si>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</si>
  <si>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</si>
  <si>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</si>
  <si>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</si>
  <si>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</si>
  <si>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</si>
  <si>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</si>
  <si>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</si>
  <si>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</si>
  <si>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</si>
  <si>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</si>
  <si>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</si>
  <si>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</si>
  <si>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</si>
  <si>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</si>
  <si>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</si>
  <si>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</si>
  <si>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</si>
  <si>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</si>
  <si>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</si>
  <si>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</si>
  <si>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</si>
  <si>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</si>
  <si>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</si>
  <si>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</si>
  <si>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</si>
  <si>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</si>
  <si>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</si>
  <si>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</si>
  <si>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</si>
  <si>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</si>
  <si>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</si>
  <si>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</si>
  <si>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</si>
  <si>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</si>
  <si>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</si>
  <si>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</si>
  <si>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</si>
  <si>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</si>
  <si>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</si>
  <si>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</si>
  <si>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</si>
  <si>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</si>
  <si>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</si>
  <si>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</si>
  <si>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</si>
  <si>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</si>
  <si>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</si>
  <si>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</si>
  <si>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</si>
  <si>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</si>
  <si>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</si>
  <si>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</si>
  <si>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</si>
  <si>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</si>
  <si>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</si>
  <si>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</si>
  <si>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</si>
  <si>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</si>
  <si>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</si>
  <si>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</si>
  <si>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</si>
  <si>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</si>
  <si>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</si>
  <si>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</si>
  <si>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</si>
  <si>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</si>
  <si>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</si>
  <si>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</si>
  <si>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</si>
  <si>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</si>
  <si>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</si>
  <si>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</si>
  <si>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</si>
  <si>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</si>
  <si>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</si>
  <si>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</si>
  <si>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</si>
  <si>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</si>
  <si>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</si>
  <si>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</si>
  <si>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</si>
  <si>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</si>
  <si>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</si>
  <si>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</si>
  <si>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</si>
  <si>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</si>
  <si>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</si>
  <si>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</si>
  <si>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</si>
  <si>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</si>
  <si>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</si>
  <si>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</si>
  <si>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</si>
  <si>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</si>
  <si>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</si>
  <si>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</si>
  <si>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</si>
  <si>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</si>
  <si>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</si>
  <si>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</si>
  <si>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</si>
  <si>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</si>
  <si>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</si>
  <si>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</si>
  <si>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</si>
  <si>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</si>
  <si>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</si>
  <si>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</si>
  <si>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</si>
  <si>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</si>
  <si>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</si>
  <si>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</si>
  <si>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</si>
  <si>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</si>
  <si>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</si>
  <si>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</si>
  <si>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</si>
  <si>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</si>
  <si>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</si>
  <si>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</si>
  <si>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</si>
  <si>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</si>
  <si>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</si>
  <si>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</si>
  <si>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</si>
  <si>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</si>
  <si>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</si>
  <si>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</si>
  <si>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</si>
  <si>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</si>
  <si>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</si>
  <si>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</si>
  <si>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</si>
  <si>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</si>
  <si>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</si>
  <si>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</si>
  <si>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</si>
  <si>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</si>
  <si>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</si>
  <si>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</si>
  <si>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</si>
  <si>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</si>
  <si>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</si>
  <si>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</si>
  <si>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</si>
  <si>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</si>
  <si>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</si>
  <si>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</si>
  <si>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</si>
  <si>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</si>
  <si>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</si>
  <si>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</si>
  <si>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</si>
  <si>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</si>
  <si>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</si>
  <si>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</si>
  <si>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</si>
  <si>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</si>
  <si>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</si>
  <si>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</si>
  <si>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</si>
  <si>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</si>
  <si>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</si>
  <si>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</si>
  <si>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</si>
  <si>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</si>
  <si>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</si>
  <si>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</si>
  <si>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</si>
  <si>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</si>
  <si>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</si>
  <si>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</si>
  <si>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</si>
  <si>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</si>
  <si>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</si>
  <si>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</si>
  <si>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</si>
  <si>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</si>
  <si>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</si>
  <si>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</si>
  <si>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</si>
  <si>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</si>
  <si>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</si>
  <si>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</si>
  <si>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</si>
  <si>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</si>
  <si>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</si>
  <si>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</si>
  <si>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</si>
  <si>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</si>
  <si>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</si>
  <si>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</si>
  <si>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</si>
  <si>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</si>
  <si>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</si>
  <si>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</si>
  <si>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</si>
  <si>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</si>
  <si>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</si>
  <si>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</si>
  <si>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</si>
  <si>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</si>
  <si>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</si>
  <si>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</si>
  <si>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</si>
  <si>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</si>
  <si>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</si>
  <si>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</si>
  <si>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</si>
  <si>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</si>
  <si>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</si>
  <si>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</si>
  <si>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</si>
  <si>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</si>
  <si>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</si>
  <si>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</si>
  <si>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</si>
  <si>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</si>
  <si>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</si>
  <si>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</si>
  <si>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</si>
  <si>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</si>
  <si>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</si>
  <si>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</si>
  <si>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</si>
  <si>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</si>
  <si>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</si>
  <si>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</si>
  <si>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</si>
  <si>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</si>
  <si>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</si>
  <si>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</si>
  <si>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</si>
  <si>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</si>
  <si>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</si>
  <si>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</si>
  <si>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</si>
  <si>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</si>
  <si>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</si>
  <si>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</si>
  <si>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</si>
  <si>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</si>
  <si>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</si>
  <si>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</si>
  <si>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</si>
  <si>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</si>
  <si>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</si>
  <si>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</si>
  <si>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</si>
  <si>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</si>
  <si>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</si>
  <si>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</si>
  <si>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</si>
  <si>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</si>
  <si>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</si>
  <si>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</si>
  <si>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</si>
  <si>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</si>
  <si>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</si>
  <si>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</si>
  <si>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</si>
  <si>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</si>
  <si>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</si>
  <si>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</si>
  <si>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</si>
  <si>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</si>
  <si>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</si>
  <si>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</si>
  <si>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</si>
  <si>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</si>
  <si>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</si>
  <si>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</si>
  <si>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</si>
  <si>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</si>
  <si>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</si>
  <si>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</si>
  <si>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</si>
  <si>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</si>
  <si>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</si>
  <si>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</si>
  <si>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</si>
  <si>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</si>
  <si>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</si>
  <si>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</si>
  <si>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</si>
  <si>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</si>
  <si>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</si>
  <si>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</si>
  <si>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</si>
  <si>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</si>
  <si>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</si>
  <si>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</si>
  <si>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</si>
  <si>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</si>
  <si>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</si>
  <si>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</si>
  <si>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</si>
  <si>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</si>
  <si>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</si>
  <si>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</si>
  <si>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</si>
  <si>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</si>
  <si>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</si>
  <si>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</si>
  <si>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</si>
  <si>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</si>
  <si>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</si>
  <si>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</si>
  <si>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</si>
  <si>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</si>
  <si>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</si>
  <si>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</si>
  <si>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</si>
  <si>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</si>
  <si>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</si>
  <si>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</si>
  <si>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</si>
  <si>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</si>
  <si>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</si>
  <si>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</si>
  <si>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</si>
  <si>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</si>
  <si>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</si>
  <si>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</si>
  <si>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</si>
  <si>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</si>
  <si>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</si>
  <si>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</si>
  <si>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</si>
  <si>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</si>
  <si>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</si>
  <si>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</si>
  <si>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</si>
  <si>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</si>
  <si>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</si>
  <si>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</si>
  <si>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</si>
  <si>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</si>
  <si>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</si>
  <si>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</si>
  <si>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</si>
  <si>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</si>
  <si>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</si>
  <si>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</si>
  <si>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</si>
  <si>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</si>
  <si>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</si>
  <si>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</si>
  <si>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</si>
  <si>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</si>
  <si>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</si>
  <si>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</si>
  <si>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</si>
  <si>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</si>
  <si>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</si>
  <si>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</si>
  <si>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</si>
  <si>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</si>
  <si>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</si>
  <si>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</si>
  <si>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</si>
  <si>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</si>
  <si>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</si>
  <si>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</si>
  <si>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</si>
  <si>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</si>
  <si>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</si>
  <si>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</si>
  <si>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</si>
  <si>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</si>
  <si>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</si>
  <si>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</si>
  <si>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</si>
  <si>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</si>
  <si>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</si>
  <si>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</si>
  <si>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</si>
  <si>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</si>
  <si>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</si>
  <si>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</si>
  <si>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</si>
  <si>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</si>
  <si>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</si>
  <si>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</si>
  <si>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</si>
  <si>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</si>
  <si>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</si>
  <si>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</si>
  <si>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</si>
  <si>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</si>
  <si>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</si>
  <si>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</si>
  <si>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</si>
  <si>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</si>
  <si>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</si>
  <si>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</si>
  <si>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</si>
  <si>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</si>
  <si>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</si>
  <si>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</si>
  <si>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</si>
  <si>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</si>
  <si>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</si>
  <si>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</si>
  <si>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</si>
  <si>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</si>
  <si>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</si>
  <si>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</si>
  <si>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</si>
  <si>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</si>
  <si>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</si>
  <si>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</si>
  <si>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</si>
  <si>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</si>
  <si>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</si>
  <si>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</si>
  <si>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</si>
  <si>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</si>
  <si>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</si>
  <si>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</si>
  <si>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</si>
  <si>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</si>
  <si>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</si>
  <si>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</si>
  <si>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</si>
  <si>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</si>
  <si>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</si>
  <si>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</si>
  <si>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</si>
  <si>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</si>
  <si>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</si>
  <si>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</si>
  <si>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</si>
  <si>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</si>
  <si>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</si>
  <si>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</si>
  <si>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</si>
  <si>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</si>
  <si>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</si>
  <si>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</si>
  <si>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</si>
  <si>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</si>
  <si>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</si>
  <si>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</si>
  <si>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</si>
  <si>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</si>
  <si>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</si>
  <si>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</si>
  <si>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</si>
  <si>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</si>
  <si>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</si>
  <si>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</si>
  <si>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</si>
  <si>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</si>
  <si>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</si>
  <si>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</si>
  <si>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</si>
  <si>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</si>
  <si>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</si>
  <si>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</si>
  <si>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</si>
  <si>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</si>
  <si>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</si>
  <si>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</si>
  <si>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</si>
  <si>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</si>
  <si>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</si>
  <si>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</si>
  <si>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</si>
  <si>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</si>
  <si>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</si>
  <si>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</si>
  <si>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</si>
  <si>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</si>
  <si>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</si>
  <si>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</si>
  <si>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</si>
  <si>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</si>
  <si>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</si>
  <si>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</si>
  <si>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</si>
  <si>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</si>
  <si>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</si>
  <si>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</si>
  <si>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</si>
  <si>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</si>
  <si>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</si>
  <si>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</si>
  <si>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</si>
  <si>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</si>
  <si>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</si>
  <si>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</si>
  <si>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</si>
  <si>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</si>
  <si>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</si>
  <si>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</si>
  <si>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</si>
  <si>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</si>
  <si>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</si>
  <si>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</si>
  <si>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</si>
  <si>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</si>
  <si>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</si>
  <si>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</si>
  <si>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</si>
  <si>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</si>
  <si>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</si>
  <si>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</si>
  <si>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</si>
  <si>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</si>
  <si>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</si>
  <si>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</si>
  <si>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</si>
  <si>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</si>
  <si>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</si>
  <si>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</si>
  <si>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</si>
  <si>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</si>
  <si>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</si>
  <si>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</si>
  <si>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</si>
  <si>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</si>
  <si>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</si>
  <si>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</si>
  <si>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</si>
  <si>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</si>
  <si>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</si>
  <si>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</si>
  <si>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</si>
  <si>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</si>
  <si>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</si>
  <si>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</si>
  <si>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</si>
  <si>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</si>
  <si>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</si>
  <si>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</si>
  <si>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</si>
  <si>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</si>
  <si>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</si>
  <si>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</si>
  <si>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</si>
  <si>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</si>
  <si>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</si>
  <si>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</si>
  <si>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</si>
  <si>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</si>
  <si>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</si>
  <si>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</si>
  <si>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</si>
  <si>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</si>
  <si>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</si>
  <si>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</si>
  <si>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</si>
  <si>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</si>
  <si>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</si>
  <si>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</si>
  <si>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</si>
  <si>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</si>
  <si>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</si>
  <si>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</si>
  <si>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</si>
  <si>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</si>
  <si>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</si>
  <si>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</si>
  <si>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</si>
  <si>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</si>
  <si>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</si>
  <si>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</si>
  <si>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</si>
  <si>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</si>
  <si>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</si>
  <si>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</si>
  <si>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</si>
  <si>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</si>
  <si>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</si>
  <si>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</si>
  <si>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</si>
  <si>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</si>
  <si>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</si>
  <si>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</si>
  <si>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</si>
  <si>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</si>
  <si>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</si>
  <si>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</si>
  <si>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</si>
  <si>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</si>
  <si>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</si>
  <si>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</si>
  <si>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</si>
  <si>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</si>
  <si>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</si>
  <si>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</si>
  <si>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</si>
  <si>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</si>
  <si>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</si>
  <si>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</si>
  <si>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</si>
  <si>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</si>
  <si>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</si>
  <si>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</si>
  <si>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</si>
  <si>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</si>
  <si>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</si>
  <si>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</si>
  <si>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</si>
  <si>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</si>
  <si>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</si>
  <si>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</si>
  <si>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</si>
  <si>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</si>
  <si>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</si>
  <si>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</si>
  <si>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</si>
  <si>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</si>
  <si>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</si>
  <si>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</si>
  <si>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</si>
  <si>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</si>
  <si>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</si>
  <si>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</si>
  <si>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</si>
  <si>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</si>
  <si>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</si>
  <si>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</si>
  <si>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</si>
  <si>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</si>
  <si>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</si>
  <si>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</si>
  <si>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</si>
  <si>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</si>
  <si>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</si>
  <si>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</si>
  <si>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</si>
  <si>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</si>
  <si>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</si>
  <si>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</si>
  <si>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</si>
  <si>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</si>
  <si>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</si>
  <si>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</si>
  <si>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</si>
  <si>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</si>
  <si>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</si>
  <si>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</si>
  <si>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</si>
  <si>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</si>
  <si>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</si>
  <si>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</si>
  <si>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</si>
  <si>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</si>
  <si>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</si>
  <si>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</si>
  <si>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</si>
  <si>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</si>
  <si>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</si>
  <si>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</si>
  <si>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</si>
  <si>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</si>
  <si>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</si>
  <si>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</si>
  <si>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</si>
  <si>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</si>
  <si>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</si>
  <si>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</si>
  <si>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</si>
  <si>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</si>
  <si>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</si>
  <si>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</si>
  <si>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</si>
  <si>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</si>
  <si>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</si>
  <si>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</si>
  <si>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</si>
  <si>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</si>
  <si>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</si>
  <si>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</si>
  <si>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</si>
  <si>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</si>
  <si>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</si>
  <si>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</si>
  <si>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</si>
  <si>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</si>
  <si>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</si>
  <si>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</si>
  <si>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</si>
  <si>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</si>
  <si>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</si>
  <si>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</si>
  <si>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</si>
  <si>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</si>
  <si>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</si>
  <si>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</si>
  <si>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</si>
  <si>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</si>
  <si>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</si>
  <si>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</si>
  <si>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</si>
  <si>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</si>
  <si>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</si>
  <si>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</si>
  <si>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</si>
  <si>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</si>
  <si>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</si>
  <si>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</si>
  <si>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</si>
  <si>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</si>
  <si>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</si>
  <si>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</si>
  <si>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</si>
  <si>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</si>
  <si>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</si>
  <si>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</si>
  <si>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</si>
  <si>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</si>
  <si>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</si>
  <si>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</si>
  <si>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</si>
  <si>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</si>
  <si>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</si>
  <si>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</si>
  <si>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</si>
  <si>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</si>
  <si>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</si>
  <si>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</si>
  <si>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</si>
  <si>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</si>
  <si>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</si>
  <si>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</si>
  <si>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</si>
  <si>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</si>
  <si>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</si>
  <si>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</si>
  <si>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</si>
  <si>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</si>
  <si>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</si>
  <si>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</si>
  <si>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</si>
  <si>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</si>
  <si>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</si>
  <si>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</si>
  <si>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</si>
  <si>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</si>
  <si>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</si>
  <si>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</si>
  <si>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</si>
  <si>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</si>
  <si>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</si>
  <si>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</si>
  <si>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</si>
  <si>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</si>
  <si>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</si>
  <si>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</si>
  <si>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</si>
  <si>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</si>
  <si>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</si>
  <si>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</si>
  <si>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</si>
  <si>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</si>
  <si>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</si>
  <si>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</si>
  <si>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</si>
  <si>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</si>
  <si>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</si>
  <si>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</si>
  <si>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</si>
  <si>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</si>
  <si>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</si>
  <si>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</si>
  <si>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</si>
  <si>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</si>
  <si>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</si>
  <si>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</si>
  <si>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</si>
  <si>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</si>
  <si>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</si>
  <si>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</si>
  <si>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</si>
  <si>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</si>
  <si>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</si>
  <si>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</si>
  <si>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</si>
  <si>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</si>
  <si>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</si>
  <si>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</si>
  <si>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</si>
  <si>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</si>
  <si>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</si>
  <si>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</si>
  <si>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</si>
  <si>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</si>
  <si>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</si>
  <si>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</si>
  <si>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</si>
  <si>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</si>
  <si>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</si>
  <si>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</si>
  <si>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</si>
  <si>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</si>
  <si>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</si>
  <si>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</si>
  <si>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</si>
  <si>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</si>
  <si>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</si>
  <si>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</si>
  <si>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</si>
  <si>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</si>
  <si>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</si>
  <si>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</si>
  <si>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</si>
  <si>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</si>
  <si>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</si>
  <si>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</si>
  <si>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</si>
  <si>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</si>
  <si>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</si>
  <si>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</si>
  <si>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</si>
  <si>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</si>
  <si>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</si>
  <si>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</si>
  <si>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</si>
  <si>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</si>
  <si>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</si>
  <si>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</si>
  <si>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</si>
  <si>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</si>
  <si>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</si>
  <si>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</si>
  <si>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</si>
  <si>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</si>
  <si>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</si>
  <si>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</si>
  <si>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</si>
  <si>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</si>
  <si>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</si>
  <si>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</si>
  <si>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</si>
  <si>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</si>
  <si>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</si>
  <si>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</si>
  <si>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</si>
  <si>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</si>
  <si>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</si>
  <si>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</si>
  <si>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</si>
  <si>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</si>
  <si>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</si>
  <si>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</si>
  <si>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</si>
  <si>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</si>
  <si>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</si>
  <si>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</si>
  <si>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</si>
  <si>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</si>
  <si>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</si>
  <si>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</si>
  <si>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</si>
  <si>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</si>
  <si>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</si>
  <si>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</si>
  <si>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</si>
  <si>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</si>
  <si>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</si>
  <si>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</si>
  <si>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</si>
  <si>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</si>
  <si>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</si>
  <si>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</si>
  <si>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</si>
  <si>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</si>
  <si>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</si>
  <si>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</si>
  <si>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</si>
  <si>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</si>
  <si>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</si>
  <si>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</si>
  <si>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</si>
  <si>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</si>
  <si>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</si>
  <si>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</si>
  <si>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</si>
  <si>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</si>
  <si>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</si>
  <si>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</si>
  <si>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</si>
  <si>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</si>
  <si>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</si>
  <si>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</si>
  <si>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</si>
  <si>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</si>
  <si>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</si>
  <si>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</si>
  <si>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</si>
  <si>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</si>
  <si>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</si>
  <si>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</si>
  <si>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</si>
  <si>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</si>
  <si>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</si>
  <si>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</si>
  <si>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</si>
  <si>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</si>
  <si>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</si>
  <si>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</si>
  <si>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</si>
  <si>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</si>
  <si>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</si>
  <si>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</si>
  <si>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</si>
  <si>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</si>
  <si>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</si>
  <si>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</si>
  <si>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</si>
  <si>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</si>
  <si>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</si>
  <si>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</si>
  <si>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</si>
  <si>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</si>
  <si>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</si>
  <si>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</si>
  <si>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</si>
  <si>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</si>
  <si>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</si>
  <si>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</si>
  <si>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</si>
  <si>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</si>
  <si>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</si>
  <si>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</si>
  <si>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</si>
  <si>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</si>
  <si>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</si>
  <si>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</si>
  <si>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</si>
  <si>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</si>
  <si>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</si>
  <si>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</si>
  <si>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</si>
  <si>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</si>
  <si>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</si>
  <si>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</si>
  <si>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</si>
  <si>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</si>
  <si>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</si>
  <si>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</si>
  <si>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</si>
  <si>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</si>
  <si>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</si>
  <si>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</si>
  <si>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</si>
  <si>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</si>
  <si>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</si>
  <si>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</si>
  <si>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</si>
  <si>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</si>
  <si>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</si>
  <si>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</si>
  <si>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</si>
  <si>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</si>
  <si>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</si>
  <si>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</si>
  <si>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</si>
  <si>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</si>
  <si>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</si>
  <si>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</si>
  <si>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</si>
  <si>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</si>
  <si>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</si>
  <si>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</si>
  <si>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</si>
  <si>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</si>
  <si>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</si>
  <si>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</si>
  <si>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</si>
  <si>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</si>
  <si>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</si>
  <si>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</si>
  <si>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</si>
  <si>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</si>
  <si>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</si>
  <si>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</si>
  <si>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</si>
  <si>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</si>
  <si>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</si>
  <si>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</si>
  <si>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</si>
  <si>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</si>
  <si>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</si>
  <si>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</si>
  <si>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</si>
  <si>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</si>
  <si>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</si>
  <si>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</si>
  <si>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</si>
  <si>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</si>
  <si>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</si>
  <si>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</si>
  <si>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</si>
  <si>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</si>
  <si>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</si>
  <si>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</si>
  <si>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</si>
  <si>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</si>
  <si>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</si>
  <si>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</si>
  <si>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</si>
  <si>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</si>
  <si>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</si>
  <si>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</si>
  <si>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</si>
  <si>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</si>
  <si>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</si>
  <si>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</si>
  <si>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</si>
  <si>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</si>
  <si>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</si>
  <si>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</si>
  <si>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</si>
  <si>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</si>
  <si>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</si>
  <si>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</si>
  <si>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</si>
  <si>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</si>
  <si>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</si>
  <si>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</si>
  <si>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</si>
  <si>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</si>
  <si>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</si>
  <si>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</si>
  <si>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</si>
  <si>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</si>
  <si>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</si>
  <si>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</si>
  <si>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</si>
  <si>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</si>
  <si>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</si>
  <si>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</si>
  <si>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</si>
  <si>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</si>
  <si>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</si>
  <si>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</si>
  <si>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</si>
  <si>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</si>
  <si>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</si>
  <si>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</si>
  <si>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</si>
  <si>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</si>
  <si>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</si>
  <si>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</si>
  <si>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</si>
  <si>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</si>
  <si>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</si>
  <si>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</si>
  <si>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</si>
  <si>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</si>
  <si>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</si>
  <si>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</si>
  <si>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</si>
  <si>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</si>
  <si>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</si>
  <si>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</si>
  <si>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</si>
  <si>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</si>
  <si>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</si>
  <si>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</si>
  <si>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</si>
  <si>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</si>
  <si>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</si>
  <si>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</si>
  <si>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</si>
  <si>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</si>
  <si>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</si>
  <si>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</si>
  <si>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</si>
  <si>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</si>
  <si>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</si>
  <si>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</si>
  <si>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</si>
  <si>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</si>
  <si>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</si>
  <si>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</si>
  <si>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</si>
  <si>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</si>
  <si>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</si>
  <si>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</si>
  <si>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</si>
  <si>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</si>
  <si>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</si>
  <si>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</si>
  <si>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</si>
  <si>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</si>
  <si>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</si>
  <si>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</si>
  <si>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</si>
  <si>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</si>
  <si>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</si>
  <si>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</si>
  <si>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</si>
  <si>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</si>
  <si>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</si>
  <si>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</si>
  <si>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</si>
  <si>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</si>
  <si>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</si>
  <si>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</si>
  <si>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</si>
  <si>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</si>
  <si>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</si>
  <si>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</si>
  <si>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</si>
  <si>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</si>
  <si>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</si>
  <si>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</si>
  <si>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</si>
  <si>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</si>
  <si>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</si>
  <si>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</si>
  <si>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</si>
  <si>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</si>
  <si>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</si>
  <si>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</si>
  <si>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</si>
  <si>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</si>
  <si>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</si>
  <si>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</si>
  <si>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</si>
  <si>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</si>
  <si>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</si>
  <si>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</si>
  <si>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</si>
  <si>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</si>
  <si>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</si>
  <si>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</si>
  <si>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</si>
  <si>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</si>
  <si>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</si>
  <si>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</si>
  <si>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</si>
  <si>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</si>
  <si>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</si>
  <si>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</si>
  <si>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</si>
  <si>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</si>
  <si>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</si>
  <si>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</si>
  <si>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</si>
  <si>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</si>
  <si>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</si>
  <si>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</si>
  <si>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</si>
  <si>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</si>
  <si>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</si>
  <si>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</si>
  <si>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</si>
  <si>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</si>
  <si>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</si>
  <si>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</si>
  <si>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</si>
  <si>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</si>
  <si>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</si>
  <si>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</si>
  <si>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</si>
  <si>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</si>
  <si>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</si>
  <si>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</si>
  <si>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</si>
  <si>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</si>
  <si>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</si>
  <si>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</si>
  <si>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</si>
  <si>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</si>
  <si>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</si>
  <si>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</si>
  <si>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</si>
  <si>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</si>
  <si>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</si>
  <si>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</si>
  <si>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</si>
  <si>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</si>
  <si>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</si>
  <si>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</si>
  <si>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</si>
  <si>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</si>
  <si>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</si>
  <si>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</si>
  <si>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</si>
  <si>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</si>
  <si>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</si>
  <si>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</si>
  <si>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</si>
  <si>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</si>
  <si>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</si>
  <si>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</si>
  <si>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</si>
  <si>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</si>
  <si>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</si>
  <si>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</si>
  <si>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</si>
  <si>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</si>
  <si>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</si>
  <si>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</si>
  <si>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</si>
  <si>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</si>
  <si>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</si>
  <si>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</si>
  <si>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</si>
  <si>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</si>
  <si>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</si>
  <si>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</si>
  <si>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</si>
  <si>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</si>
  <si>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</si>
  <si>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</si>
  <si>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</si>
  <si>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</si>
  <si>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</si>
  <si>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</si>
  <si>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</si>
  <si>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</si>
  <si>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</si>
  <si>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</si>
  <si>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</si>
  <si>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</si>
  <si>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</si>
  <si>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</si>
  <si>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</si>
  <si>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</si>
  <si>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</si>
  <si>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</si>
  <si>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</si>
  <si>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</si>
  <si>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</si>
  <si>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</si>
  <si>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</si>
  <si>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</si>
  <si>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</si>
  <si>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</si>
  <si>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</si>
  <si>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</si>
  <si>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</si>
  <si>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</si>
  <si>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</si>
  <si>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</si>
  <si>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</si>
  <si>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</si>
  <si>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</si>
  <si>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</si>
  <si>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</si>
  <si>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</si>
  <si>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</si>
  <si>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</si>
  <si>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</si>
  <si>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</si>
  <si>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</si>
  <si>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</si>
  <si>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</si>
  <si>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</si>
  <si>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</si>
  <si>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</si>
  <si>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</si>
  <si>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</si>
  <si>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</si>
  <si>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</si>
  <si>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</si>
  <si>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</si>
  <si>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</si>
  <si>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</si>
  <si>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</si>
  <si>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</si>
  <si>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</si>
  <si>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</si>
  <si>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</si>
  <si>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</si>
  <si>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</si>
  <si>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</si>
  <si>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</si>
  <si>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</si>
  <si>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</si>
  <si>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</si>
  <si>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</si>
  <si>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</si>
  <si>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</si>
  <si>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</si>
  <si>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</si>
  <si>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</si>
  <si>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</si>
  <si>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</si>
  <si>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</si>
  <si>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</si>
  <si>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</si>
  <si>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</si>
  <si>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</si>
  <si>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</si>
  <si>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</si>
  <si>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</si>
  <si>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</si>
  <si>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</si>
  <si>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</si>
  <si>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</si>
  <si>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</si>
  <si>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</si>
  <si>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</si>
  <si>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</si>
  <si>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</si>
  <si>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</si>
  <si>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</si>
  <si>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</si>
  <si>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</si>
  <si>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</si>
  <si>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</si>
  <si>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</si>
  <si>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</si>
  <si>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</si>
  <si>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</si>
  <si>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</si>
  <si>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</si>
  <si>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</si>
  <si>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</si>
  <si>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</si>
  <si>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</si>
  <si>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</si>
  <si>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</si>
  <si>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</si>
  <si>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</si>
  <si>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</si>
  <si>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</si>
  <si>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</si>
  <si>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</si>
  <si>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</si>
  <si>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</si>
  <si>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</si>
  <si>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</si>
  <si>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</si>
  <si>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</si>
  <si>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</si>
  <si>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</si>
  <si>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</si>
  <si>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</si>
  <si>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</si>
  <si>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</si>
  <si>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</si>
  <si>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</si>
  <si>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</si>
  <si>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</si>
  <si>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</si>
  <si>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</si>
  <si>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</si>
  <si>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</si>
  <si>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</si>
  <si>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</si>
  <si>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</si>
  <si>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</si>
  <si>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</si>
  <si>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</si>
  <si>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</si>
  <si>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</si>
  <si>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</si>
  <si>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</si>
  <si>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</si>
  <si>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</si>
  <si>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</si>
  <si>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</si>
  <si>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</si>
  <si>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</si>
  <si>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</si>
  <si>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</si>
  <si>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</si>
  <si>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</si>
  <si>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</si>
  <si>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</si>
  <si>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</si>
  <si>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</si>
  <si>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</si>
  <si>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</si>
  <si>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</si>
  <si>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</si>
  <si>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</si>
  <si>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</si>
  <si>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</si>
  <si>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</si>
  <si>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</si>
  <si>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</si>
  <si>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</si>
  <si>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</si>
  <si>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</si>
  <si>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</si>
  <si>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</si>
  <si>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</si>
  <si>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</si>
  <si>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</si>
  <si>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</si>
  <si>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</si>
  <si>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</si>
  <si>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</si>
  <si>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</si>
  <si>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</si>
  <si>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</si>
  <si>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</si>
  <si>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</si>
  <si>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</si>
  <si>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</si>
  <si>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</si>
  <si>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</si>
  <si>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</si>
  <si>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</si>
  <si>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</si>
  <si>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</si>
  <si>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</si>
  <si>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</si>
  <si>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</si>
  <si>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</si>
  <si>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</si>
  <si>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</si>
  <si>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</si>
  <si>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</si>
  <si>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</si>
  <si>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</si>
  <si>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</si>
  <si>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</si>
  <si>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</si>
  <si>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</si>
  <si>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</si>
  <si>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</si>
  <si>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</si>
  <si>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</si>
  <si>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</si>
  <si>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</si>
  <si>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</si>
  <si>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</si>
  <si>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</si>
  <si>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</si>
  <si>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</si>
  <si>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</si>
  <si>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</si>
  <si>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</si>
  <si>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</si>
  <si>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</si>
  <si>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</si>
  <si>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</si>
  <si>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</si>
  <si>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</si>
  <si>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</si>
  <si>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</si>
  <si>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</si>
  <si>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</si>
  <si>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</si>
  <si>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</si>
  <si>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</si>
  <si>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</si>
  <si>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</si>
  <si>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</si>
  <si>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</si>
  <si>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</si>
  <si>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</si>
  <si>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</si>
  <si>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</si>
  <si>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</si>
  <si>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</si>
  <si>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</si>
  <si>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</si>
  <si>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</si>
  <si>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</si>
  <si>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</si>
  <si>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</si>
  <si>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</si>
  <si>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</si>
  <si>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</si>
  <si>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</si>
  <si>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</si>
  <si>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</si>
  <si>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</si>
  <si>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</si>
  <si>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</si>
  <si>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</si>
  <si>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</si>
  <si>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</si>
  <si>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</si>
  <si>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</si>
  <si>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</si>
  <si>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</si>
  <si>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</si>
  <si>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</si>
  <si>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</si>
  <si>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</si>
  <si>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</si>
  <si>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</si>
  <si>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</si>
  <si>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</si>
  <si>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</si>
  <si>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</si>
  <si>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</si>
  <si>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</si>
  <si>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</si>
  <si>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</si>
  <si>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</si>
  <si>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</si>
  <si>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</si>
  <si>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</si>
  <si>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</si>
  <si>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</si>
  <si>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</si>
  <si>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</si>
  <si>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</si>
  <si>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</si>
  <si>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</si>
  <si>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</si>
  <si>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</si>
  <si>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</si>
  <si>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</si>
  <si>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</si>
  <si>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</si>
  <si>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</si>
  <si>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</si>
  <si>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</si>
  <si>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</si>
  <si>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</si>
  <si>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</si>
  <si>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</si>
  <si>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</si>
  <si>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</si>
  <si>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</si>
  <si>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</si>
  <si>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</si>
  <si>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</si>
  <si>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</si>
  <si>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</si>
  <si>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</si>
  <si>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</si>
  <si>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</si>
  <si>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</si>
  <si>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</si>
  <si>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</si>
  <si>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</si>
  <si>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</si>
  <si>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</si>
  <si>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</si>
  <si>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</si>
  <si>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</si>
  <si>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</si>
  <si>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</si>
  <si>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</si>
  <si>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</si>
  <si>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</si>
  <si>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</si>
  <si>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</si>
  <si>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</si>
  <si>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</si>
  <si>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</si>
  <si>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</si>
  <si>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</si>
  <si>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</si>
  <si>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</si>
  <si>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</si>
  <si>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</si>
  <si>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</si>
  <si>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</si>
  <si>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</si>
  <si>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</si>
  <si>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</si>
  <si>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</si>
  <si>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</si>
  <si>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</si>
  <si>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</si>
  <si>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</si>
  <si>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</si>
  <si>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</si>
  <si>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</si>
  <si>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</si>
  <si>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</si>
  <si>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</si>
  <si>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</si>
  <si>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</si>
  <si>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</si>
  <si>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</si>
  <si>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</si>
  <si>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</si>
  <si>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</si>
  <si>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</si>
  <si>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</si>
  <si>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</si>
  <si>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</si>
  <si>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</si>
  <si>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</si>
  <si>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</si>
  <si>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</si>
  <si>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</si>
  <si>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</si>
  <si>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</si>
  <si>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</si>
  <si>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</si>
  <si>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</si>
  <si>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</si>
  <si>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</si>
  <si>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</si>
  <si>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</si>
  <si>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</si>
  <si>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</si>
  <si>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</si>
  <si>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</si>
  <si>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</si>
  <si>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</si>
  <si>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</si>
  <si>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</si>
  <si>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</si>
  <si>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</si>
  <si>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</si>
  <si>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</si>
  <si>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</si>
  <si>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</si>
  <si>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</si>
  <si>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</si>
  <si>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</si>
  <si>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</si>
  <si>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</si>
  <si>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</si>
  <si>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</si>
  <si>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</si>
  <si>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</si>
  <si>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</si>
  <si>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</si>
  <si>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</si>
  <si>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</si>
  <si>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</si>
  <si>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</si>
  <si>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</si>
  <si>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</si>
  <si>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</si>
  <si>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</si>
  <si>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</si>
  <si>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</si>
  <si>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</si>
  <si>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</si>
  <si>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</si>
  <si>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</si>
  <si>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</si>
  <si>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</si>
  <si>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</si>
  <si>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</si>
  <si>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</si>
  <si>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</si>
  <si>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</si>
  <si>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</si>
  <si>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</si>
  <si>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</si>
  <si>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</si>
  <si>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</si>
  <si>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</si>
  <si>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</si>
  <si>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</si>
  <si>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</si>
  <si>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</si>
  <si>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</si>
  <si>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</si>
  <si>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</si>
  <si>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</si>
  <si>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</si>
  <si>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</si>
  <si>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</si>
  <si>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</si>
  <si>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</si>
  <si>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</si>
  <si>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</si>
  <si>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</si>
  <si>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</si>
  <si>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</si>
  <si>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</si>
  <si>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</si>
  <si>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</si>
  <si>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</si>
  <si>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</si>
  <si>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</si>
  <si>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</si>
  <si>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</si>
  <si>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</si>
  <si>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</si>
  <si>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</si>
  <si>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</si>
  <si>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</si>
  <si>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</si>
  <si>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</si>
  <si>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</si>
  <si>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</si>
  <si>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</si>
  <si>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</si>
  <si>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</si>
  <si>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</si>
  <si>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</si>
  <si>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</si>
  <si>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</si>
  <si>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</si>
  <si>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</si>
  <si>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</si>
  <si>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</si>
  <si>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</si>
  <si>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</si>
  <si>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</si>
  <si>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</si>
  <si>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</si>
  <si>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</si>
  <si>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</si>
  <si>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</si>
  <si>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</si>
  <si>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</si>
  <si>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</si>
  <si>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</si>
  <si>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</si>
  <si>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</si>
  <si>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</si>
  <si>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</si>
  <si>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</si>
  <si>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</si>
  <si>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</si>
  <si>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</si>
  <si>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</si>
  <si>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</si>
  <si>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</si>
  <si>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</si>
  <si>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</si>
  <si>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</si>
  <si>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</si>
  <si>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</si>
  <si>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</si>
  <si>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</si>
  <si>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</si>
  <si>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</si>
  <si>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</si>
  <si>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</si>
  <si>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</si>
  <si>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</si>
  <si>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</si>
  <si>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</si>
  <si>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</si>
  <si>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</si>
  <si>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</si>
  <si>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</si>
  <si>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</si>
  <si>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</si>
  <si>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</si>
  <si>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</si>
  <si>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</si>
  <si>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</si>
  <si>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</si>
  <si>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</si>
  <si>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</si>
  <si>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</si>
  <si>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</si>
  <si>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</si>
  <si>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</si>
  <si>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</si>
  <si>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</si>
  <si>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</si>
  <si>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</si>
  <si>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</si>
  <si>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</si>
  <si>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</si>
  <si>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</si>
  <si>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</si>
  <si>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</si>
  <si>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</si>
  <si>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</si>
  <si>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</si>
  <si>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</si>
  <si>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</si>
  <si>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</si>
  <si>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</si>
  <si>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</si>
  <si>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</si>
  <si>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</si>
  <si>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</si>
  <si>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</si>
  <si>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</si>
  <si>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</si>
  <si>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</si>
  <si>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</si>
  <si>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</si>
  <si>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</si>
  <si>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</si>
  <si>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</si>
  <si>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</si>
  <si>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</si>
  <si>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</si>
  <si>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</si>
  <si>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</si>
  <si>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</si>
  <si>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</si>
  <si>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</si>
  <si>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</si>
  <si>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</si>
  <si>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</si>
  <si>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</si>
  <si>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</si>
  <si>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</si>
  <si>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</si>
  <si>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</si>
  <si>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</si>
  <si>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</si>
  <si>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</si>
  <si>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</si>
  <si>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</si>
  <si>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</si>
  <si>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</si>
  <si>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</si>
  <si>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</si>
  <si>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</si>
  <si>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</si>
  <si>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</si>
  <si>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</si>
  <si>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</si>
  <si>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</si>
  <si>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</si>
  <si>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</si>
  <si>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</si>
  <si>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</si>
  <si>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</si>
  <si>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</si>
  <si>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</si>
  <si>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</si>
  <si>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</si>
  <si>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</si>
  <si>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</si>
  <si>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</si>
  <si>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</si>
  <si>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</si>
  <si>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</si>
  <si>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</si>
  <si>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</si>
  <si>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</si>
  <si>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</si>
  <si>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</si>
  <si>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</si>
  <si>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</si>
  <si>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</si>
  <si>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</si>
  <si>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</si>
  <si>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</si>
  <si>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</si>
  <si>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</si>
  <si>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</si>
  <si>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</si>
  <si>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</si>
  <si>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</si>
  <si>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</si>
  <si>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</si>
  <si>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</si>
  <si>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</si>
  <si>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</si>
  <si>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</si>
  <si>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</si>
  <si>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</si>
  <si>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</si>
  <si>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</si>
  <si>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</si>
  <si>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</si>
  <si>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</si>
  <si>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</si>
  <si>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</si>
  <si>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</si>
  <si>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</si>
  <si>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</si>
  <si>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</si>
  <si>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</si>
  <si>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</si>
  <si>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</si>
  <si>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</si>
  <si>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</si>
  <si>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</si>
  <si>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</si>
  <si>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</si>
  <si>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</si>
  <si>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</si>
  <si>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</si>
  <si>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</si>
  <si>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</si>
  <si>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</si>
  <si>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</si>
  <si>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</si>
  <si>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</si>
  <si>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</si>
  <si>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</si>
  <si>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</si>
  <si>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</si>
  <si>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</si>
  <si>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</si>
  <si>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</si>
  <si>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</si>
  <si>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</si>
  <si>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</si>
  <si>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</si>
  <si>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</si>
  <si>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</si>
  <si>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</si>
  <si>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</si>
  <si>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</si>
  <si>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</si>
  <si>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</si>
  <si>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</si>
  <si>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</si>
  <si>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</si>
  <si>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</si>
  <si>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</si>
  <si>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</si>
  <si>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</si>
  <si>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</si>
  <si>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</si>
  <si>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</si>
  <si>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</si>
  <si>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</si>
  <si>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</si>
  <si>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</si>
  <si>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</si>
  <si>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</si>
  <si>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</si>
  <si>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</si>
  <si>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</si>
  <si>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</si>
  <si>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</si>
  <si>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</si>
  <si>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</si>
  <si>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</si>
  <si>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</si>
  <si>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</si>
  <si>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</si>
  <si>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</si>
  <si>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</si>
  <si>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</si>
  <si>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</si>
  <si>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</si>
  <si>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</si>
  <si>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</si>
  <si>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</si>
  <si>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</si>
  <si>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</si>
  <si>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</si>
  <si>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</si>
  <si>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</si>
  <si>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</si>
  <si>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</si>
  <si>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</si>
  <si>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</si>
  <si>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</si>
  <si>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</si>
  <si>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</si>
  <si>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</si>
  <si>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</si>
  <si>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</si>
  <si>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</si>
  <si>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</si>
  <si>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</si>
  <si>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</si>
  <si>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</si>
  <si>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</si>
  <si>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</si>
  <si>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</si>
  <si>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</si>
  <si>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</si>
  <si>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</si>
  <si>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</si>
  <si>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</si>
  <si>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</si>
  <si>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</si>
  <si>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</si>
  <si>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</si>
  <si>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</si>
  <si>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</si>
  <si>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</si>
  <si>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</si>
  <si>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</si>
  <si>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</si>
  <si>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</si>
  <si>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</si>
  <si>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</si>
  <si>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</si>
  <si>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</si>
  <si>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</si>
  <si>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</si>
  <si>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</si>
  <si>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</si>
  <si>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</si>
  <si>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</si>
  <si>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</si>
  <si>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</si>
  <si>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</si>
  <si>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</si>
  <si>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</si>
  <si>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</si>
  <si>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</si>
  <si>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</si>
  <si>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</si>
  <si>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</si>
  <si>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</si>
  <si>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</si>
  <si>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</si>
  <si>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</si>
  <si>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</si>
  <si>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</si>
  <si>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</si>
  <si>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</si>
  <si>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</si>
  <si>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</si>
  <si>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</si>
  <si>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</si>
  <si>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</si>
  <si>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</si>
  <si>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</si>
  <si>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</si>
  <si>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</si>
  <si>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</si>
  <si>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</si>
  <si>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</si>
  <si>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</si>
  <si>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</si>
  <si>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</si>
  <si>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</si>
  <si>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</si>
  <si>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</si>
  <si>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</si>
  <si>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</si>
  <si>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</si>
  <si>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</si>
  <si>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</si>
  <si>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</si>
  <si>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</si>
  <si>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</si>
  <si>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</si>
  <si>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</si>
  <si>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</si>
  <si>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</si>
  <si>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</si>
  <si>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</si>
  <si>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</si>
  <si>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</si>
  <si>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</si>
  <si>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</si>
  <si>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</si>
  <si>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</si>
  <si>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</si>
  <si>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</si>
  <si>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</si>
  <si>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</si>
  <si>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</si>
  <si>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</si>
  <si>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</si>
  <si>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</si>
  <si>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</si>
  <si>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</si>
  <si>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</si>
  <si>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</si>
  <si>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</si>
  <si>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</si>
  <si>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</si>
  <si>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</si>
  <si>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</si>
  <si>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</si>
  <si>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</si>
  <si>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</si>
  <si>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</si>
  <si>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</si>
  <si>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</si>
  <si>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</si>
  <si>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</si>
  <si>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</si>
  <si>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</si>
  <si>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</si>
  <si>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</si>
  <si>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</si>
  <si>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</si>
  <si>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</si>
  <si>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</si>
  <si>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</si>
  <si>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</si>
  <si>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</si>
  <si>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</si>
  <si>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</si>
  <si>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</si>
  <si>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</si>
  <si>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</si>
  <si>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</si>
  <si>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</si>
  <si>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</si>
  <si>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</si>
  <si>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</si>
  <si>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</si>
  <si>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</si>
  <si>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</si>
  <si>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</si>
  <si>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</si>
  <si>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</si>
  <si>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</si>
  <si>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</si>
  <si>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</si>
  <si>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</si>
  <si>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</si>
  <si>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</si>
  <si>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</si>
  <si>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</si>
  <si>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</si>
  <si>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</si>
  <si>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</si>
  <si>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</si>
  <si>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</si>
  <si>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</si>
  <si>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</si>
  <si>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</si>
  <si>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</si>
  <si>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</si>
  <si>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</si>
  <si>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</si>
  <si>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</si>
  <si>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</si>
  <si>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</si>
  <si>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</si>
  <si>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</si>
  <si>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</si>
  <si>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</si>
  <si>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</si>
  <si>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</si>
  <si>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</si>
  <si>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</si>
  <si>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</si>
  <si>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</si>
  <si>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</si>
  <si>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</si>
  <si>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</si>
  <si>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</si>
  <si>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</si>
  <si>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</si>
  <si>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</si>
  <si>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</si>
  <si>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</si>
  <si>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</si>
  <si>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</si>
  <si>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</si>
  <si>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</si>
  <si>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</si>
  <si>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</si>
  <si>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</si>
  <si>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</si>
  <si>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</si>
  <si>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</si>
  <si>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</si>
  <si>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</si>
  <si>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</si>
  <si>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</si>
  <si>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</si>
  <si>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</si>
  <si>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</si>
  <si>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</si>
  <si>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</si>
  <si>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</si>
  <si>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</si>
  <si>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</si>
  <si>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</si>
  <si>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</si>
  <si>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</si>
  <si>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</si>
  <si>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</si>
  <si>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</si>
  <si>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</si>
  <si>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</si>
  <si>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</si>
  <si>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</si>
  <si>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</si>
  <si>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</si>
  <si>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</si>
  <si>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</si>
  <si>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</si>
  <si>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</si>
  <si>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</si>
  <si>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</si>
  <si>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</si>
  <si>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</si>
  <si>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</si>
  <si>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</si>
  <si>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</si>
  <si>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</si>
  <si>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</si>
  <si>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</si>
  <si>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</si>
  <si>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</si>
  <si>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</si>
  <si>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</si>
  <si>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</si>
  <si>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</si>
  <si>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</si>
  <si>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</si>
  <si>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</si>
  <si>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</si>
  <si>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</si>
  <si>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</si>
  <si>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</si>
  <si>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</si>
  <si>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</si>
  <si>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</si>
  <si>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</si>
  <si>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</si>
  <si>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</si>
  <si>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</si>
  <si>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</si>
  <si>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</si>
  <si>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</si>
  <si>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</si>
  <si>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</si>
  <si>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</si>
  <si>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</si>
  <si>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</si>
  <si>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</si>
  <si>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</si>
  <si>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</si>
  <si>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</si>
  <si>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</si>
  <si>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</si>
  <si>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</si>
  <si>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</si>
  <si>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</si>
  <si>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</si>
  <si>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</si>
  <si>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</si>
  <si>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</si>
  <si>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</si>
  <si>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</si>
  <si>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</si>
  <si>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</si>
  <si>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</si>
  <si>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</si>
  <si>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</si>
  <si>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</si>
  <si>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</si>
  <si>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</si>
  <si>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</si>
  <si>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</si>
  <si>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</si>
  <si>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</si>
  <si>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</si>
  <si>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</si>
  <si>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</si>
  <si>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</si>
  <si>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</si>
  <si>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</si>
  <si>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</si>
  <si>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</si>
  <si>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</si>
  <si>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</si>
  <si>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</si>
  <si>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</si>
  <si>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</si>
  <si>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</si>
  <si>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</si>
  <si>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</si>
  <si>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</si>
  <si>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</si>
  <si>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</si>
  <si>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</si>
  <si>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</si>
  <si>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</si>
  <si>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</si>
  <si>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</si>
  <si>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</si>
  <si>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</si>
  <si>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</si>
  <si>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</si>
  <si>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</si>
  <si>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</si>
  <si>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</si>
  <si>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</si>
  <si>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</si>
  <si>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</si>
  <si>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</si>
  <si>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</si>
  <si>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</si>
  <si>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</si>
  <si>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</si>
  <si>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</si>
  <si>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</si>
  <si>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</si>
  <si>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</si>
  <si>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</si>
  <si>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</si>
  <si>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</si>
  <si>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</si>
  <si>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</si>
  <si>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</si>
  <si>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</si>
  <si>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</si>
  <si>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</si>
  <si>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</si>
  <si>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</si>
  <si>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</si>
  <si>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</si>
  <si>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</si>
  <si>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</si>
  <si>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</si>
  <si>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</si>
  <si>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</si>
  <si>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</si>
  <si>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</si>
  <si>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</si>
  <si>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</si>
  <si>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</si>
  <si>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</si>
  <si>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</si>
  <si>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</si>
  <si>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</si>
  <si>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</si>
  <si>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</si>
  <si>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</si>
  <si>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</si>
  <si>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</si>
  <si>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</si>
  <si>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</si>
  <si>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</si>
  <si>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</si>
  <si>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</si>
  <si>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</si>
  <si>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</si>
  <si>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</si>
  <si>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</si>
  <si>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</si>
  <si>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</si>
  <si>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</si>
  <si>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</si>
  <si>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</si>
  <si>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</si>
  <si>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</si>
  <si>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</si>
  <si>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</si>
  <si>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</si>
  <si>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</si>
  <si>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</si>
  <si>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</si>
  <si>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</si>
  <si>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</si>
  <si>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</si>
  <si>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</si>
  <si>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</si>
  <si>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</si>
  <si>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</si>
  <si>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</si>
  <si>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</si>
  <si>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</si>
  <si>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</si>
  <si>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</si>
  <si>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</si>
  <si>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</si>
  <si>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</si>
  <si>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</si>
  <si>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</si>
  <si>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</si>
  <si>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</si>
  <si>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</si>
  <si>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</si>
  <si>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</si>
  <si>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</si>
  <si>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</si>
  <si>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</si>
  <si>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</si>
  <si>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</si>
  <si>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</si>
  <si>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</si>
  <si>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</si>
  <si>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</si>
  <si>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</si>
  <si>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</si>
  <si>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</si>
  <si>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</si>
  <si>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</si>
  <si>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</si>
  <si>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</si>
  <si>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</si>
  <si>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</si>
  <si>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</si>
  <si>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</si>
  <si>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</si>
  <si>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</si>
  <si>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</si>
  <si>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</si>
  <si>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</si>
  <si>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</si>
  <si>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</si>
  <si>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</si>
  <si>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</si>
  <si>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</si>
  <si>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</si>
  <si>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</si>
  <si>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</si>
  <si>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</si>
  <si>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</si>
  <si>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</si>
  <si>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</si>
  <si>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</si>
  <si>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</si>
  <si>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</si>
  <si>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</si>
  <si>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</si>
  <si>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</si>
  <si>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</si>
  <si>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</si>
  <si>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</si>
  <si>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</si>
  <si>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</si>
  <si>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</si>
  <si>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</si>
  <si>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</si>
  <si>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</si>
  <si>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</si>
  <si>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</si>
  <si>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</si>
  <si>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</si>
  <si>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</si>
  <si>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</si>
  <si>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</si>
  <si>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</si>
  <si>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</si>
  <si>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</si>
  <si>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</si>
  <si>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</si>
  <si>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</si>
  <si>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</si>
  <si>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</si>
  <si>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</si>
  <si>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</si>
  <si>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</si>
  <si>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</si>
  <si>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</si>
  <si>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</si>
  <si>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</si>
  <si>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</si>
  <si>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</si>
  <si>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</si>
  <si>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</si>
  <si>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</si>
  <si>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</si>
  <si>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</si>
  <si>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</si>
  <si>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</si>
  <si>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</si>
  <si>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</si>
  <si>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</si>
  <si>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</si>
  <si>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</si>
  <si>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</si>
  <si>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</si>
  <si>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</si>
  <si>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</si>
  <si>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</si>
  <si>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</si>
  <si>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</si>
  <si>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</si>
  <si>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</si>
  <si>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</si>
  <si>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</si>
  <si>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</si>
  <si>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</si>
  <si>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</si>
  <si>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</si>
  <si>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</si>
  <si>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</si>
  <si>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</si>
  <si>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</si>
  <si>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</si>
  <si>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</si>
  <si>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</si>
  <si>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</si>
  <si>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</si>
  <si>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</si>
  <si>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</si>
  <si>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</si>
  <si>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</si>
  <si>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</si>
  <si>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</si>
  <si>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</si>
  <si>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</si>
  <si>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</si>
  <si>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</si>
  <si>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</si>
  <si>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</si>
  <si>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</si>
  <si>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</si>
  <si>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</si>
  <si>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</si>
  <si>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</si>
  <si>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</si>
  <si>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</si>
  <si>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</si>
  <si>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</si>
  <si>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</si>
  <si>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</si>
  <si>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</si>
  <si>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</si>
  <si>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</si>
  <si>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</si>
  <si>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</si>
  <si>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</si>
  <si>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</si>
  <si>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</si>
  <si>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</si>
  <si>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</si>
  <si>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</si>
  <si>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</si>
  <si>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</si>
  <si>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</si>
  <si>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</si>
  <si>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</si>
  <si>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</si>
  <si>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</si>
  <si>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</si>
  <si>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</si>
  <si>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</si>
  <si>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</si>
  <si>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</si>
  <si>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</si>
  <si>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</si>
  <si>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</si>
  <si>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</si>
  <si>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</si>
  <si>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</si>
  <si>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</si>
  <si>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</si>
  <si>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</si>
  <si>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</si>
  <si>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</si>
  <si>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</si>
  <si>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</si>
  <si>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</si>
  <si>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</si>
  <si>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</si>
  <si>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</si>
  <si>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</si>
  <si>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</si>
  <si>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</si>
  <si>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</si>
  <si>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</si>
  <si>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</si>
  <si>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</si>
  <si>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</si>
  <si>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</si>
  <si>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</si>
  <si>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</si>
  <si>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</si>
  <si>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</si>
  <si>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</si>
  <si>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</si>
  <si>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</si>
  <si>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</si>
  <si>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</si>
  <si>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</si>
  <si>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</si>
  <si>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</si>
  <si>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</si>
  <si>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</si>
  <si>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</si>
  <si>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</si>
  <si>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</si>
  <si>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</si>
  <si>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</si>
  <si>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</si>
  <si>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</si>
  <si>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</si>
  <si>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</si>
  <si>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</si>
  <si>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</si>
  <si>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</si>
  <si>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</si>
  <si>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</si>
  <si>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</si>
  <si>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</si>
  <si>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</si>
  <si>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</si>
  <si>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</si>
  <si>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</si>
  <si>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</si>
  <si>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</si>
  <si>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</si>
  <si>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</si>
  <si>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</si>
  <si>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</si>
  <si>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</si>
  <si>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</si>
  <si>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</si>
  <si>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</si>
  <si>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</si>
  <si>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</si>
  <si>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</si>
  <si>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</si>
  <si>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</si>
  <si>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</si>
  <si>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</si>
  <si>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</si>
  <si>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</si>
  <si>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</si>
  <si>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</si>
  <si>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</si>
  <si>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</si>
  <si>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</si>
  <si>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</si>
  <si>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</si>
  <si>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</si>
  <si>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</si>
  <si>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</si>
  <si>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</si>
  <si>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</si>
  <si>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</si>
  <si>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</si>
  <si>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</si>
  <si>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</si>
  <si>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</si>
  <si>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</si>
  <si>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</si>
  <si>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</si>
  <si>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</si>
  <si>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</si>
  <si>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</si>
  <si>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</si>
  <si>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</si>
  <si>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</si>
  <si>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</si>
  <si>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</si>
  <si>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</si>
  <si>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</si>
  <si>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</si>
  <si>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</si>
  <si>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</si>
  <si>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</si>
  <si>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</si>
  <si>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</si>
  <si>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</si>
  <si>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</si>
  <si>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</si>
  <si>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</si>
  <si>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</si>
  <si>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</si>
  <si>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</si>
  <si>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</si>
  <si>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</si>
  <si>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</si>
  <si>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</si>
  <si>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</si>
  <si>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</si>
  <si>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</si>
  <si>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</si>
  <si>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</si>
  <si>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</si>
  <si>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</si>
  <si>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</si>
  <si>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</si>
  <si>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</si>
  <si>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</si>
  <si>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</si>
  <si>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</si>
  <si>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</si>
  <si>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</si>
  <si>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</si>
  <si>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</si>
  <si>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</si>
  <si>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</si>
  <si>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</si>
  <si>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</si>
  <si>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</si>
  <si>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</si>
  <si>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</si>
  <si>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</si>
  <si>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</si>
  <si>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</si>
  <si>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</si>
  <si>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</si>
  <si>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</si>
  <si>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</si>
  <si>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</si>
  <si>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</si>
  <si>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</si>
  <si>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</si>
  <si>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</si>
  <si>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</si>
  <si>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</si>
  <si>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</si>
  <si>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</si>
  <si>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</si>
  <si>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</si>
  <si>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</si>
  <si>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</si>
  <si>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</si>
  <si>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</si>
  <si>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</si>
  <si>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</si>
  <si>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</si>
  <si>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</si>
  <si>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</si>
  <si>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</si>
  <si>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</si>
  <si>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</si>
  <si>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</si>
  <si>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</si>
  <si>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</si>
  <si>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</si>
  <si>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</si>
  <si>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</si>
  <si>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</si>
  <si>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</si>
  <si>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</si>
  <si>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</si>
  <si>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</si>
  <si>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</si>
  <si>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</si>
  <si>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</si>
  <si>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</si>
  <si>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</si>
  <si>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</si>
  <si>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</si>
  <si>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</si>
  <si>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</si>
  <si>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</si>
  <si>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</si>
  <si>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</si>
  <si>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</si>
  <si>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</si>
  <si>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</si>
  <si>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</si>
  <si>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</si>
  <si>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</si>
  <si>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</si>
  <si>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</si>
  <si>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</si>
  <si>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</si>
  <si>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</si>
  <si>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</si>
  <si>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</si>
  <si>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</si>
  <si>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</si>
  <si>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</si>
  <si>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</si>
  <si>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</si>
  <si>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</si>
  <si>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</si>
  <si>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</si>
  <si>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</si>
  <si>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</si>
  <si>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</si>
  <si>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</si>
  <si>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</si>
  <si>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</si>
  <si>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</si>
  <si>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</si>
  <si>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</si>
  <si>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</si>
  <si>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</si>
  <si>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</si>
  <si>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</si>
  <si>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</si>
  <si>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</si>
  <si>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</si>
  <si>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</si>
  <si>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</si>
  <si>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</si>
  <si>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</si>
  <si>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</si>
  <si>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</si>
  <si>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</si>
  <si>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</si>
  <si>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</si>
  <si>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</si>
  <si>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</si>
  <si>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</si>
  <si>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</si>
  <si>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</si>
  <si>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</si>
  <si>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</si>
  <si>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</si>
  <si>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</si>
  <si>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</si>
  <si>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</si>
  <si>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</si>
  <si>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</si>
  <si>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</si>
  <si>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</si>
  <si>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</si>
  <si>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</si>
  <si>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</si>
  <si>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</si>
  <si>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</si>
  <si>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</si>
  <si>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</si>
  <si>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</si>
  <si>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</si>
  <si>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</si>
  <si>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</si>
  <si>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</si>
  <si>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</si>
  <si>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</si>
  <si>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</si>
  <si>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</si>
  <si>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</si>
  <si>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</si>
  <si>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</si>
  <si>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</si>
  <si>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</si>
  <si>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</si>
  <si>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</si>
  <si>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</si>
  <si>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</si>
  <si>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</si>
  <si>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</si>
  <si>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</si>
  <si>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</si>
  <si>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</si>
  <si>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</si>
  <si>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</si>
  <si>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</si>
  <si>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</si>
  <si>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</si>
  <si>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</si>
  <si>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</si>
  <si>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</si>
  <si>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</si>
  <si>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</si>
  <si>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</si>
  <si>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</si>
  <si>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</si>
  <si>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</si>
  <si>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</si>
  <si>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</si>
  <si>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</si>
  <si>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</si>
  <si>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</si>
  <si>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</si>
  <si>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</si>
  <si>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</si>
  <si>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</si>
  <si>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</si>
  <si>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</si>
  <si>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</si>
  <si>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</si>
  <si>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</si>
  <si>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</si>
  <si>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</si>
  <si>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</si>
  <si>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</si>
  <si>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</si>
  <si>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</si>
  <si>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</si>
  <si>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</si>
  <si>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</si>
  <si>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</si>
  <si>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</si>
  <si>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</si>
  <si>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</si>
  <si>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</si>
  <si>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</si>
  <si>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</si>
  <si>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</si>
  <si>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</si>
  <si>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</si>
  <si>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</si>
  <si>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</si>
  <si>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</si>
  <si>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</si>
  <si>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</si>
  <si>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</si>
  <si>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</si>
  <si>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</si>
  <si>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</si>
  <si>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</si>
  <si>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</si>
  <si>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</si>
  <si>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</si>
  <si>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</si>
  <si>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</si>
  <si>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</si>
  <si>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</si>
  <si>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</si>
  <si>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</si>
  <si>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</si>
  <si>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</si>
  <si>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</si>
  <si>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</si>
  <si>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</si>
  <si>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</si>
  <si>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</si>
  <si>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</si>
  <si>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</si>
  <si>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</si>
  <si>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</si>
  <si>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</si>
  <si>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</si>
  <si>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</si>
  <si>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</si>
  <si>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</si>
  <si>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</si>
  <si>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</si>
  <si>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</si>
  <si>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</si>
  <si>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</si>
  <si>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</si>
  <si>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</si>
  <si>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</si>
  <si>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</si>
  <si>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</si>
  <si>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</si>
  <si>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</si>
  <si>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</si>
  <si>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</si>
  <si>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</si>
  <si>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</si>
  <si>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</si>
  <si>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</si>
  <si>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</si>
  <si>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</si>
  <si>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</si>
  <si>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</si>
  <si>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</si>
  <si>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</si>
  <si>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</si>
  <si>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</si>
  <si>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</si>
  <si>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</si>
  <si>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</si>
  <si>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</si>
  <si>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</si>
  <si>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</si>
  <si>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</si>
  <si>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</si>
  <si>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</si>
  <si>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</si>
  <si>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</si>
  <si>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</si>
  <si>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</si>
  <si>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</si>
  <si>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</si>
  <si>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</si>
  <si>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</si>
  <si>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</si>
  <si>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</si>
  <si>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</si>
  <si>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</si>
  <si>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</si>
  <si>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</si>
  <si>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</si>
  <si>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</si>
  <si>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</si>
  <si>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</si>
  <si>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</si>
  <si>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</si>
  <si>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</si>
  <si>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</si>
  <si>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</si>
  <si>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</si>
  <si>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</si>
  <si>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</si>
  <si>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</si>
  <si>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</si>
  <si>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</si>
  <si>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</si>
  <si>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</si>
  <si>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</si>
  <si>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</si>
  <si>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</si>
  <si>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</si>
  <si>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</si>
  <si>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</si>
  <si>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</si>
  <si>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</si>
  <si>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</si>
  <si>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</si>
  <si>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</si>
  <si>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</si>
  <si>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</si>
  <si>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</si>
  <si>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</si>
  <si>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</si>
  <si>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</si>
  <si>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</si>
  <si>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</si>
  <si>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</si>
  <si>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</si>
  <si>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</si>
  <si>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</si>
  <si>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</si>
  <si>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</si>
  <si>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</si>
  <si>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</si>
  <si>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</si>
  <si>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</si>
  <si>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</si>
  <si>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</si>
  <si>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</si>
  <si>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</si>
  <si>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</si>
  <si>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</si>
  <si>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</si>
  <si>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</si>
  <si>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</si>
  <si>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</si>
  <si>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</si>
  <si>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</si>
  <si>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</si>
  <si>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</si>
  <si>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</si>
  <si>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</si>
  <si>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</si>
  <si>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</si>
  <si>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</si>
  <si>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</si>
  <si>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</si>
  <si>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</si>
  <si>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</si>
  <si>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</si>
  <si>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</si>
  <si>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</si>
  <si>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</si>
  <si>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</si>
  <si>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</si>
  <si>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</si>
  <si>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</si>
  <si>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</si>
  <si>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</si>
  <si>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</si>
  <si>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</si>
  <si>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</si>
  <si>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</si>
  <si>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</si>
  <si>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</si>
  <si>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</si>
  <si>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</si>
  <si>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</si>
  <si>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</si>
  <si>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</si>
  <si>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</si>
  <si>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</si>
  <si>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</si>
  <si>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</si>
  <si>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</si>
  <si>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</si>
  <si>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</si>
  <si>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</si>
  <si>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</si>
  <si>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</si>
  <si>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</si>
  <si>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</si>
  <si>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</si>
  <si>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</si>
  <si>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</si>
  <si>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</si>
  <si>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</si>
  <si>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</si>
  <si>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</si>
  <si>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</si>
  <si>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</si>
  <si>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</si>
  <si>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</si>
  <si>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</si>
  <si>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</si>
  <si>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</si>
  <si>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</si>
  <si>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</si>
  <si>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</si>
  <si>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</si>
  <si>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</si>
  <si>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</si>
  <si>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</si>
  <si>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</si>
  <si>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</si>
  <si>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</si>
  <si>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</si>
  <si>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</si>
  <si>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</si>
  <si>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</si>
  <si>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</si>
  <si>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</si>
  <si>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</si>
  <si>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</si>
  <si>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</si>
  <si>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</si>
  <si>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</si>
  <si>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</si>
  <si>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</si>
  <si>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</si>
  <si>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</si>
  <si>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</si>
  <si>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</si>
  <si>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</si>
  <si>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</si>
  <si>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</si>
  <si>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</si>
  <si>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</si>
  <si>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</si>
  <si>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</si>
  <si>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</si>
  <si>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</si>
  <si>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</si>
  <si>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</si>
  <si>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</si>
  <si>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</si>
  <si>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</si>
  <si>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</si>
  <si>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</si>
  <si>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</si>
  <si>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</si>
  <si>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</si>
  <si>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</si>
  <si>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</si>
  <si>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</si>
  <si>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</si>
  <si>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</si>
  <si>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</si>
  <si>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</si>
  <si>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</si>
  <si>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</si>
  <si>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</si>
  <si>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</si>
  <si>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</si>
  <si>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</si>
  <si>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</si>
  <si>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</si>
  <si>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</si>
  <si>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</si>
  <si>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</si>
  <si>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</si>
  <si>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</si>
  <si>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</si>
  <si>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</si>
  <si>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</si>
  <si>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</si>
  <si>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</si>
  <si>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</si>
  <si>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</si>
  <si>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</si>
  <si>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</si>
  <si>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</si>
  <si>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</si>
  <si>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</si>
  <si>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</si>
  <si>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</si>
  <si>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</si>
  <si>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</si>
  <si>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</si>
  <si>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</si>
  <si>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</si>
  <si>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</si>
  <si>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</si>
  <si>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</si>
  <si>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</si>
  <si>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</si>
  <si>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</si>
  <si>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</si>
  <si>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</si>
  <si>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</si>
  <si>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</si>
  <si>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</si>
  <si>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</si>
  <si>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</si>
  <si>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</si>
  <si>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</si>
  <si>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</si>
  <si>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</si>
  <si>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</si>
  <si>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</si>
  <si>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</si>
  <si>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</si>
  <si>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</si>
  <si>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</si>
  <si>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</si>
  <si>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</si>
  <si>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</si>
  <si>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</si>
  <si>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</si>
  <si>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</si>
  <si>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</si>
  <si>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</si>
  <si>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</si>
  <si>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</si>
  <si>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</si>
  <si>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</si>
  <si>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</si>
  <si>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</si>
  <si>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</si>
  <si>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</si>
  <si>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</si>
  <si>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</si>
  <si>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</si>
  <si>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</si>
  <si>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</si>
  <si>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</si>
  <si>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</si>
  <si>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</si>
  <si>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</si>
  <si>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</si>
  <si>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</si>
  <si>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</si>
  <si>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</si>
  <si>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</si>
  <si>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</si>
  <si>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</si>
  <si>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</si>
  <si>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</si>
  <si>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</si>
  <si>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</si>
  <si>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</si>
  <si>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</si>
  <si>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</si>
  <si>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</si>
  <si>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</si>
  <si>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</si>
  <si>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</si>
  <si>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</si>
  <si>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</si>
  <si>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</si>
  <si>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</si>
  <si>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</si>
  <si>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</si>
  <si>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</si>
  <si>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</si>
  <si>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</si>
  <si>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</si>
  <si>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</si>
  <si>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</si>
  <si>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</si>
  <si>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</si>
  <si>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</si>
  <si>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</si>
  <si>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</si>
  <si>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</si>
  <si>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</si>
  <si>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</si>
  <si>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</si>
  <si>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</si>
  <si>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</si>
  <si>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</si>
  <si>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</si>
  <si>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</si>
  <si>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</si>
  <si>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</si>
  <si>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</si>
  <si>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</si>
  <si>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</si>
  <si>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</si>
  <si>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</si>
  <si>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</si>
  <si>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</si>
  <si>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</si>
  <si>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</si>
  <si>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</si>
  <si>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</si>
  <si>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</si>
  <si>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</si>
  <si>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</si>
  <si>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</si>
  <si>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</si>
  <si>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</si>
  <si>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</si>
  <si>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</si>
  <si>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</si>
  <si>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</si>
  <si>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</si>
  <si>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</si>
  <si>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</si>
  <si>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</si>
  <si>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</si>
  <si>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</si>
  <si>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</si>
  <si>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</si>
  <si>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</si>
  <si>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</si>
  <si>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</si>
  <si>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</si>
  <si>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</si>
  <si>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</si>
  <si>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</si>
  <si>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</si>
  <si>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</si>
  <si>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</si>
  <si>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</si>
  <si>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</si>
  <si>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</si>
  <si>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</si>
  <si>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</si>
  <si>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</si>
  <si>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</si>
  <si>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</si>
  <si>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</si>
  <si>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</si>
  <si>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</si>
  <si>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</si>
  <si>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</si>
  <si>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</si>
  <si>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</si>
  <si>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</si>
  <si>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</si>
  <si>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</si>
  <si>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</si>
  <si>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</si>
  <si>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</si>
  <si>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</si>
  <si>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</si>
  <si>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</si>
  <si>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</si>
  <si>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</si>
  <si>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</si>
  <si>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</si>
  <si>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</si>
  <si>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</si>
  <si>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</si>
  <si>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</si>
  <si>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</si>
  <si>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</si>
  <si>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</si>
  <si>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</si>
  <si>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</si>
  <si>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</si>
  <si>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</si>
  <si>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</si>
  <si>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</si>
  <si>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</si>
  <si>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</si>
  <si>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</si>
  <si>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</si>
  <si>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</si>
  <si>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</si>
  <si>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</si>
  <si>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</si>
  <si>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</si>
  <si>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</si>
  <si>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</si>
  <si>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</si>
  <si>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</si>
  <si>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</si>
  <si>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</si>
  <si>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</si>
  <si>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</si>
  <si>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</si>
  <si>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</si>
  <si>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</si>
  <si>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</si>
  <si>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</si>
  <si>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</si>
  <si>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</si>
  <si>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</si>
  <si>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</si>
  <si>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</si>
  <si>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</si>
  <si>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</si>
  <si>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</si>
  <si>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</si>
  <si>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</si>
  <si>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</si>
  <si>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</si>
  <si>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</si>
  <si>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</si>
  <si>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</si>
  <si>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</si>
  <si>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</si>
  <si>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</si>
  <si>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</si>
  <si>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</si>
  <si>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</si>
  <si>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</si>
  <si>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</si>
  <si>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</si>
  <si>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</si>
  <si>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</si>
  <si>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</si>
  <si>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</si>
  <si>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</si>
  <si>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</si>
  <si>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</si>
  <si>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</si>
  <si>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</si>
  <si>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</si>
  <si>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</si>
  <si>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</si>
  <si>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</si>
  <si>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</si>
  <si>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</si>
  <si>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</si>
  <si>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</si>
  <si>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</si>
  <si>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</si>
  <si>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</si>
  <si>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</si>
  <si>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</si>
  <si>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</si>
  <si>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</si>
  <si>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</si>
  <si>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</si>
  <si>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</si>
  <si>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</si>
  <si>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</si>
  <si>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</si>
  <si>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</si>
  <si>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</si>
  <si>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</si>
  <si>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</si>
  <si>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</si>
  <si>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</si>
  <si>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</si>
  <si>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</si>
  <si>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</si>
  <si>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</si>
  <si>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</si>
  <si>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</si>
  <si>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</si>
  <si>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</si>
  <si>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</si>
  <si>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</si>
  <si>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</si>
  <si>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</si>
  <si>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</si>
  <si>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</si>
  <si>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</si>
  <si>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</si>
  <si>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</si>
  <si>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</si>
  <si>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</si>
  <si>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</si>
  <si>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</si>
  <si>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</si>
  <si>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</si>
  <si>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</si>
  <si>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</si>
  <si>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</si>
  <si>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</si>
  <si>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</si>
  <si>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</si>
  <si>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</si>
  <si>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</si>
  <si>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</si>
  <si>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</si>
  <si>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</si>
  <si>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</si>
  <si>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</si>
  <si>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</si>
  <si>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</si>
  <si>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</si>
  <si>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</si>
  <si>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</si>
  <si>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</si>
  <si>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</si>
  <si>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</si>
  <si>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</si>
  <si>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</si>
  <si>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</si>
  <si>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</si>
  <si>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</si>
  <si>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</si>
  <si>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</si>
  <si>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</si>
  <si>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</si>
  <si>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</si>
  <si>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</si>
  <si>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</si>
  <si>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</si>
  <si>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</si>
  <si>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</si>
  <si>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</si>
  <si>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</si>
  <si>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</si>
  <si>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</si>
  <si>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</si>
  <si>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</si>
  <si>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</si>
  <si>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</si>
  <si>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</si>
  <si>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</si>
  <si>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</si>
  <si>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</si>
  <si>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</si>
  <si>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</si>
  <si>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</si>
  <si>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</si>
  <si>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</si>
  <si>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</si>
  <si>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</si>
  <si>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</si>
  <si>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</si>
  <si>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</si>
  <si>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</si>
  <si>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</si>
  <si>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</si>
  <si>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</si>
  <si>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</si>
  <si>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</si>
  <si>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</si>
  <si>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</si>
  <si>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</si>
  <si>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</si>
  <si>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</si>
  <si>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</si>
  <si>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</si>
  <si>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</si>
  <si>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</si>
  <si>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</si>
  <si>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</si>
  <si>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</si>
  <si>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</si>
  <si>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</si>
  <si>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</si>
  <si>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</si>
  <si>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</si>
  <si>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</si>
  <si>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</si>
  <si>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</si>
  <si>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</si>
  <si>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</si>
  <si>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</si>
  <si>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</si>
  <si>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</si>
  <si>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</si>
  <si>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</si>
  <si>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</si>
  <si>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</si>
  <si>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</si>
  <si>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</si>
  <si>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</si>
  <si>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</si>
  <si>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</si>
  <si>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</si>
  <si>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</si>
  <si>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</si>
  <si>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</si>
  <si>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</si>
  <si>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</si>
  <si>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</si>
  <si>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</si>
  <si>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</si>
  <si>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</si>
  <si>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</si>
  <si>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</si>
  <si>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</si>
  <si>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</si>
  <si>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</si>
  <si>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</si>
  <si>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</si>
  <si>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</si>
  <si>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</si>
  <si>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</si>
  <si>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</si>
  <si>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</si>
  <si>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</si>
  <si>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</si>
  <si>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</si>
  <si>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</si>
  <si>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</si>
  <si>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</si>
  <si>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</si>
  <si>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</si>
  <si>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</si>
  <si>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</si>
  <si>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</si>
  <si>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</si>
  <si>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</si>
  <si>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</si>
  <si>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</si>
  <si>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</si>
  <si>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</si>
  <si>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</si>
  <si>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</si>
  <si>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</si>
  <si>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</si>
  <si>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</si>
  <si>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</si>
  <si>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</si>
  <si>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</si>
  <si>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</si>
  <si>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</si>
  <si>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</si>
  <si>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</si>
  <si>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</si>
  <si>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</si>
  <si>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</si>
  <si>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</si>
  <si>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</si>
  <si>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</si>
  <si>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</si>
  <si>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</si>
  <si>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</si>
  <si>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</si>
  <si>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</si>
  <si>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</si>
  <si>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</si>
  <si>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</si>
  <si>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</si>
  <si>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</si>
  <si>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</si>
  <si>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</si>
  <si>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</si>
  <si>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</si>
  <si>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</si>
  <si>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</si>
  <si>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</si>
  <si>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</si>
  <si>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</si>
  <si>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</si>
  <si>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</si>
  <si>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</si>
  <si>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</si>
  <si>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</si>
  <si>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</si>
  <si>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</si>
  <si>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</si>
  <si>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</si>
  <si>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</si>
  <si>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</si>
  <si>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</si>
  <si>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</si>
  <si>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</si>
  <si>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</si>
  <si>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</si>
  <si>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</si>
  <si>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</si>
  <si>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</si>
  <si>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</si>
  <si>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</si>
  <si>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</si>
  <si>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</si>
  <si>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</si>
  <si>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</si>
  <si>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</si>
  <si>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</si>
  <si>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</si>
  <si>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</si>
  <si>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</si>
  <si>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</si>
  <si>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</si>
  <si>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</si>
  <si>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</si>
  <si>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</si>
  <si>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</si>
  <si>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</si>
  <si>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</si>
  <si>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</si>
  <si>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</si>
  <si>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</si>
  <si>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</si>
  <si>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</si>
  <si>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</si>
  <si>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</si>
  <si>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</si>
  <si>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</si>
  <si>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</si>
  <si>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</si>
  <si>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</si>
  <si>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</si>
  <si>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</si>
  <si>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</si>
  <si>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</si>
  <si>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</si>
  <si>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</si>
  <si>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</si>
  <si>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</si>
  <si>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</si>
  <si>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</si>
  <si>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</si>
  <si>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</si>
  <si>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</si>
  <si>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</si>
  <si>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</si>
  <si>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</si>
  <si>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</si>
  <si>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</si>
  <si>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</si>
  <si>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</si>
  <si>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</si>
  <si>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</si>
  <si>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</si>
  <si>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</si>
  <si>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</si>
  <si>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</si>
  <si>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</si>
  <si>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</si>
  <si>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</si>
  <si>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</si>
  <si>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</si>
  <si>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</si>
  <si>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</si>
  <si>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</si>
  <si>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</si>
  <si>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</si>
  <si>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</si>
  <si>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</si>
  <si>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</si>
  <si>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</si>
  <si>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</si>
  <si>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</si>
  <si>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</si>
  <si>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</si>
  <si>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</si>
  <si>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</si>
  <si>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</si>
  <si>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</si>
  <si>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</si>
  <si>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</si>
  <si>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</si>
  <si>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</si>
  <si>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</si>
  <si>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</si>
  <si>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</si>
  <si>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</si>
  <si>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</si>
  <si>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</si>
  <si>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</si>
  <si>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</si>
  <si>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</si>
  <si>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</si>
  <si>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</si>
  <si>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</si>
  <si>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</si>
  <si>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</si>
  <si>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</si>
  <si>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</si>
  <si>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</si>
  <si>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</si>
  <si>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</si>
  <si>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</si>
  <si>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</si>
  <si>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</si>
  <si>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</si>
  <si>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</si>
  <si>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</si>
  <si>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</si>
  <si>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</si>
  <si>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</si>
  <si>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</si>
  <si>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</si>
  <si>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</si>
  <si>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</si>
  <si>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</si>
  <si>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</si>
  <si>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</si>
  <si>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</si>
  <si>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</si>
  <si>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</si>
  <si>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</si>
  <si>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</si>
  <si>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</si>
  <si>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</si>
  <si>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</si>
  <si>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</si>
  <si>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</si>
  <si>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</si>
  <si>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</si>
  <si>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</si>
  <si>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</si>
  <si>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</si>
  <si>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</si>
  <si>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</si>
  <si>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</si>
  <si>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</si>
  <si>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</si>
  <si>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</si>
  <si>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</si>
  <si>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</si>
  <si>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</si>
  <si>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</si>
  <si>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</si>
  <si>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</si>
  <si>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</si>
  <si>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</si>
  <si>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</si>
  <si>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</si>
  <si>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</si>
  <si>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</si>
  <si>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</si>
  <si>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</si>
  <si>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</si>
  <si>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</si>
  <si>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</si>
  <si>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</si>
  <si>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</si>
  <si>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</si>
  <si>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</si>
  <si>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</si>
  <si>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</si>
  <si>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</si>
  <si>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</si>
  <si>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</si>
  <si>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</si>
  <si>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</si>
  <si>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</si>
  <si>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</si>
  <si>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</si>
  <si>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</si>
  <si>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</si>
  <si>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</si>
  <si>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</si>
  <si>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</si>
  <si>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</si>
  <si>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</si>
  <si>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</si>
  <si>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</si>
  <si>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</si>
  <si>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</si>
  <si>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</si>
  <si>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</si>
  <si>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</si>
  <si>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</si>
  <si>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</si>
  <si>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</si>
  <si>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</si>
  <si>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</si>
  <si>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</si>
  <si>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</si>
  <si>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</si>
  <si>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</si>
  <si>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</si>
  <si>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</si>
  <si>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</si>
  <si>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</si>
  <si>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</si>
  <si>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</si>
  <si>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</si>
  <si>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</si>
  <si>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</si>
  <si>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</si>
  <si>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</si>
  <si>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</si>
  <si>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</si>
  <si>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</si>
  <si>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</si>
  <si>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</si>
  <si>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</si>
  <si>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</si>
  <si>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</si>
  <si>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</si>
  <si>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</si>
  <si>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</si>
  <si>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</si>
  <si>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</si>
  <si>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</si>
  <si>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</si>
  <si>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</si>
  <si>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</si>
  <si>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</si>
  <si>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</si>
  <si>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</si>
  <si>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</si>
  <si>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</si>
  <si>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</si>
  <si>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</si>
  <si>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</si>
  <si>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</si>
  <si>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</si>
  <si>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</si>
  <si>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</si>
  <si>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</si>
  <si>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</si>
  <si>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</si>
  <si>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</si>
  <si>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</si>
  <si>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</si>
  <si>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</si>
  <si>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</si>
  <si>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</si>
  <si>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</si>
  <si>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</si>
  <si>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</si>
  <si>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</si>
  <si>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</si>
  <si>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</si>
  <si>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</si>
  <si>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</si>
  <si>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</si>
  <si>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</si>
  <si>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</si>
  <si>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</si>
  <si>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</si>
  <si>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</si>
  <si>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</si>
  <si>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</si>
  <si>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</si>
  <si>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</si>
  <si>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</si>
  <si>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</si>
  <si>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</si>
  <si>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</si>
  <si>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</si>
  <si>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</si>
  <si>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</si>
  <si>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</si>
  <si>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</si>
  <si>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</si>
  <si>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</si>
  <si>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</si>
  <si>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</si>
  <si>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</si>
  <si>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</si>
  <si>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</si>
  <si>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</si>
  <si>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</si>
  <si>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</si>
  <si>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</si>
  <si>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</si>
  <si>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</si>
  <si>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</si>
  <si>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</si>
  <si>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</si>
  <si>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</si>
  <si>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</si>
  <si>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</si>
  <si>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</si>
  <si>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</si>
  <si>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</si>
  <si>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</si>
  <si>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</si>
  <si>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</si>
  <si>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</si>
  <si>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</si>
  <si>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</si>
  <si>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</si>
  <si>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</si>
  <si>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</si>
  <si>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</si>
  <si>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</si>
  <si>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</si>
  <si>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</si>
  <si>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</si>
  <si>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</si>
  <si>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</si>
  <si>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</si>
  <si>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</si>
  <si>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</si>
  <si>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</si>
  <si>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</si>
  <si>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</si>
  <si>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</si>
  <si>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</si>
  <si>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</si>
  <si>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</si>
  <si>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</si>
  <si>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</si>
  <si>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</si>
  <si>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</si>
  <si>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</si>
  <si>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</si>
  <si>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</si>
  <si>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</si>
  <si>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</si>
  <si>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</si>
  <si>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</si>
  <si>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</si>
  <si>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</si>
  <si>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</si>
  <si>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</si>
  <si>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</si>
  <si>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</si>
  <si>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</si>
  <si>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</si>
  <si>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</si>
  <si>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</si>
  <si>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</si>
  <si>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</si>
  <si>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</si>
  <si>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</si>
  <si>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</si>
  <si>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</si>
  <si>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</si>
  <si>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</si>
  <si>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</si>
  <si>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</si>
  <si>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</si>
  <si>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</si>
  <si>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</si>
  <si>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</si>
  <si>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</si>
  <si>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</si>
  <si>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</si>
  <si>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</si>
  <si>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</si>
  <si>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</si>
  <si>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</si>
  <si>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</si>
  <si>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</si>
  <si>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</si>
  <si>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</si>
  <si>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</si>
  <si>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</si>
  <si>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</si>
  <si>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</si>
  <si>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</si>
  <si>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</si>
  <si>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</si>
  <si>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</si>
  <si>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</si>
  <si>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</si>
  <si>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</si>
  <si>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</si>
  <si>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</si>
  <si>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</si>
  <si>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</si>
  <si>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</si>
  <si>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</si>
  <si>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</si>
  <si>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</si>
  <si>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</si>
  <si>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</si>
  <si>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</si>
  <si>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</si>
  <si>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</si>
  <si>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</si>
  <si>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</si>
  <si>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</si>
  <si>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</si>
  <si>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</si>
  <si>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</si>
  <si>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</si>
  <si>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</si>
  <si>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</si>
  <si>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</si>
  <si>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</si>
  <si>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</si>
  <si>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</si>
  <si>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</si>
  <si>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</si>
  <si>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</si>
  <si>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</si>
  <si>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</si>
  <si>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</si>
  <si>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</si>
  <si>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</si>
  <si>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</si>
  <si>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</si>
  <si>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</si>
  <si>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</si>
  <si>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</si>
  <si>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</si>
  <si>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</si>
  <si>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</si>
  <si>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</si>
  <si>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</si>
  <si>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</si>
  <si>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</si>
  <si>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</si>
  <si>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</si>
  <si>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</si>
  <si>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</si>
  <si>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</si>
  <si>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</si>
  <si>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</si>
  <si>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</si>
  <si>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</si>
  <si>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</si>
  <si>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</si>
  <si>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</si>
  <si>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</si>
  <si>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</si>
  <si>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</si>
  <si>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</si>
  <si>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</si>
  <si>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</si>
  <si>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</si>
  <si>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</si>
  <si>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</si>
  <si>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</si>
  <si>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</si>
  <si>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</si>
  <si>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</si>
  <si>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</si>
  <si>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</si>
  <si>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</si>
  <si>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</si>
  <si>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</si>
  <si>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</si>
  <si>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</si>
  <si>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</si>
  <si>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</si>
  <si>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</si>
  <si>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</si>
  <si>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</si>
  <si>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</si>
  <si>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</si>
  <si>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</si>
  <si>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</si>
  <si>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</si>
  <si>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</si>
  <si>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</si>
  <si>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</si>
  <si>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</si>
  <si>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</si>
  <si>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</si>
  <si>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</si>
  <si>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</si>
  <si>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</si>
  <si>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</si>
  <si>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</si>
  <si>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</si>
  <si>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</si>
  <si>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</si>
  <si>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</si>
  <si>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</si>
  <si>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</si>
  <si>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</si>
  <si>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</si>
  <si>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</si>
  <si>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</si>
  <si>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</si>
  <si>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</si>
  <si>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</si>
  <si>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</si>
  <si>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</si>
  <si>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</si>
  <si>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</si>
  <si>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</si>
  <si>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</si>
  <si>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</si>
  <si>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</si>
  <si>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</si>
  <si>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</si>
  <si>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</si>
  <si>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</si>
  <si>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</si>
  <si>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</si>
  <si>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</si>
  <si>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</si>
  <si>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</si>
  <si>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</si>
  <si>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</si>
  <si>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</si>
  <si>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</si>
  <si>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</si>
  <si>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</si>
  <si>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</si>
  <si>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</si>
  <si>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</si>
  <si>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</si>
  <si>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</si>
  <si>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</si>
  <si>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</si>
  <si>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</si>
  <si>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</si>
  <si>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</si>
  <si>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</si>
  <si>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</si>
  <si>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</si>
  <si>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</si>
  <si>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</si>
  <si>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</si>
  <si>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</si>
  <si>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</si>
  <si>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</si>
  <si>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</si>
  <si>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</si>
  <si>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</si>
  <si>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</si>
  <si>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</si>
  <si>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</si>
  <si>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</si>
  <si>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</si>
  <si>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</si>
  <si>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</si>
  <si>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</si>
  <si>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</si>
  <si>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</si>
  <si>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</si>
  <si>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</si>
  <si>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</si>
  <si>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</si>
  <si>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</si>
  <si>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</si>
  <si>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</si>
  <si>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</si>
  <si>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</si>
  <si>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</si>
  <si>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</si>
  <si>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</si>
  <si>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</si>
  <si>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</si>
  <si>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</si>
  <si>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</si>
  <si>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</si>
  <si>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</si>
  <si>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</si>
  <si>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</si>
  <si>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</si>
  <si>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</si>
  <si>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</si>
  <si>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</si>
  <si>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</si>
  <si>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</si>
  <si>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</si>
  <si>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</si>
  <si>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</si>
  <si>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</si>
  <si>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</si>
  <si>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</si>
  <si>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</si>
  <si>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</si>
  <si>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</si>
  <si>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</si>
  <si>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</si>
  <si>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</si>
  <si>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</si>
  <si>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</si>
  <si>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</si>
  <si>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</si>
  <si>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</si>
  <si>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</si>
  <si>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</si>
  <si>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</si>
  <si>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</si>
  <si>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</si>
  <si>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</si>
  <si>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</si>
  <si>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</si>
  <si>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</si>
  <si>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</si>
  <si>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</si>
  <si>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</si>
  <si>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</si>
  <si>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</si>
  <si>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</si>
  <si>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</si>
  <si>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</si>
  <si>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</si>
  <si>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</si>
  <si>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</si>
  <si>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</si>
  <si>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</si>
  <si>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</si>
  <si>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</si>
  <si>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</si>
  <si>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</si>
  <si>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</si>
  <si>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</si>
  <si>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</si>
  <si>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</si>
  <si>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</si>
  <si>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</si>
  <si>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</si>
  <si>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</si>
  <si>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</si>
  <si>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</si>
  <si>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</si>
  <si>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</si>
  <si>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</si>
  <si>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</si>
  <si>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</si>
  <si>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</si>
  <si>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</si>
  <si>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</si>
  <si>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</si>
  <si>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</si>
  <si>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</si>
  <si>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</si>
  <si>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</si>
  <si>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</si>
  <si>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</si>
  <si>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</si>
  <si>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</si>
  <si>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</si>
  <si>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</si>
  <si>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</si>
  <si>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</si>
  <si>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</si>
  <si>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</si>
  <si>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</si>
  <si>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</si>
  <si>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</si>
  <si>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</si>
  <si>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</si>
  <si>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</si>
  <si>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</si>
  <si>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</si>
  <si>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</si>
  <si>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</si>
  <si>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</si>
  <si>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</si>
  <si>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</si>
  <si>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</si>
  <si>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</si>
  <si>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</si>
  <si>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</si>
  <si>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</si>
  <si>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</si>
  <si>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</si>
  <si>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</si>
  <si>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</si>
  <si>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</si>
  <si>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</si>
  <si>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</si>
  <si>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</si>
  <si>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</si>
  <si>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</si>
  <si>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</si>
  <si>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</si>
  <si>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</si>
  <si>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</si>
  <si>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</si>
  <si>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</si>
  <si>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</si>
  <si>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</si>
  <si>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</si>
  <si>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</si>
  <si>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</si>
  <si>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</si>
  <si>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</si>
  <si>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</si>
  <si>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</si>
  <si>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</si>
  <si>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</si>
  <si>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</si>
  <si>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</si>
  <si>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</si>
  <si>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</si>
  <si>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</si>
  <si>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</si>
  <si>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</si>
  <si>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</si>
  <si>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</si>
  <si>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</si>
  <si>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</si>
  <si>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</si>
  <si>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</si>
  <si>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</si>
  <si>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</si>
  <si>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</si>
  <si>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</si>
  <si>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</si>
  <si>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</si>
  <si>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</si>
  <si>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</si>
  <si>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</si>
  <si>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</si>
  <si>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</si>
  <si>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</si>
  <si>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</si>
  <si>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</si>
  <si>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</si>
  <si>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</si>
  <si>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</si>
  <si>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</si>
  <si>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</si>
  <si>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</si>
  <si>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</si>
  <si>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</si>
  <si>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</si>
  <si>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</si>
  <si>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</si>
  <si>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</si>
  <si>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</si>
  <si>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</si>
  <si>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</si>
  <si>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</si>
  <si>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</si>
  <si>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</si>
  <si>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</si>
  <si>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</si>
  <si>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</si>
  <si>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</si>
  <si>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</si>
  <si>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</si>
  <si>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</si>
  <si>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</si>
  <si>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</si>
  <si>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</si>
  <si>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</si>
  <si>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</si>
  <si>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</si>
  <si>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</si>
  <si>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</si>
  <si>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</si>
  <si>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</si>
  <si>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</si>
  <si>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</si>
  <si>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</si>
  <si>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</si>
  <si>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</si>
  <si>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</si>
  <si>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</si>
  <si>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</si>
  <si>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</si>
  <si>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</si>
  <si>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</si>
  <si>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</si>
  <si>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</si>
  <si>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</si>
  <si>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</si>
  <si>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</si>
  <si>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</si>
  <si>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</si>
  <si>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</si>
  <si>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</si>
  <si>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</si>
  <si>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</si>
  <si>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</si>
  <si>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</si>
  <si>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</si>
  <si>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</si>
  <si>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</si>
  <si>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</si>
  <si>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</si>
  <si>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</si>
  <si>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</si>
  <si>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</si>
  <si>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</si>
  <si>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</si>
  <si>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</si>
  <si>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</si>
  <si>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</si>
  <si>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</si>
  <si>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</si>
  <si>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</si>
  <si>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</si>
  <si>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</si>
  <si>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</si>
  <si>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</si>
  <si>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</si>
  <si>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</si>
  <si>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</si>
  <si>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</si>
  <si>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</si>
  <si>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</si>
  <si>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</si>
  <si>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</si>
  <si>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</si>
  <si>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</si>
  <si>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</si>
  <si>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</si>
  <si>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</si>
  <si>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</si>
  <si>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</si>
  <si>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</si>
  <si>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</si>
  <si>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</si>
  <si>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</si>
  <si>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</si>
  <si>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</si>
  <si>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</si>
  <si>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</si>
  <si>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</si>
  <si>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</si>
  <si>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</si>
  <si>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</si>
  <si>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</si>
  <si>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</si>
  <si>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</si>
  <si>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</si>
  <si>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</si>
  <si>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</si>
  <si>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</si>
  <si>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</si>
  <si>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</si>
  <si>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</si>
  <si>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</si>
  <si>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</si>
  <si>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</si>
  <si>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</si>
  <si>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</si>
  <si>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</si>
  <si>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</si>
  <si>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</si>
  <si>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</si>
  <si>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</si>
  <si>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</si>
  <si>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</si>
  <si>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</si>
  <si>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</si>
  <si>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</si>
  <si>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</si>
  <si>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</si>
  <si>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</si>
  <si>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</si>
  <si>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</si>
  <si>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</si>
  <si>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</si>
  <si>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</si>
  <si>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</si>
  <si>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</si>
  <si>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</si>
  <si>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</si>
  <si>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</si>
  <si>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</si>
  <si>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</si>
  <si>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</si>
  <si>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</si>
  <si>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</si>
  <si>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</si>
  <si>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</si>
  <si>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</si>
  <si>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</si>
  <si>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</si>
  <si>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</si>
  <si>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</si>
  <si>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</si>
  <si>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</si>
  <si>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</si>
  <si>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</si>
  <si>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</si>
  <si>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</si>
  <si>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</si>
  <si>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</si>
  <si>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</si>
  <si>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</si>
  <si>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</si>
  <si>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</si>
  <si>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</si>
  <si>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</si>
  <si>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</si>
  <si>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</si>
  <si>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</si>
  <si>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</si>
  <si>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</si>
  <si>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</si>
  <si>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</si>
  <si>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</si>
  <si>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</si>
  <si>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</si>
  <si>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</si>
  <si>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</si>
  <si>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</si>
  <si>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</si>
  <si>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</si>
  <si>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</si>
  <si>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</si>
  <si>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</si>
  <si>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</si>
  <si>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</si>
  <si>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</si>
  <si>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</si>
  <si>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</si>
  <si>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</si>
  <si>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</si>
  <si>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</si>
  <si>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</si>
  <si>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</si>
  <si>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</si>
  <si>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</si>
  <si>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</si>
  <si>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</si>
  <si>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</si>
  <si>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</si>
  <si>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</si>
  <si>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</si>
  <si>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</si>
  <si>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</si>
  <si>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</si>
  <si>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</si>
  <si>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</si>
  <si>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</si>
  <si>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</si>
  <si>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</si>
  <si>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</si>
  <si>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</si>
  <si>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</si>
  <si>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</si>
  <si>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</si>
  <si>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</si>
  <si>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</si>
  <si>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</si>
  <si>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</si>
  <si>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</si>
  <si>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</si>
  <si>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</si>
  <si>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</si>
  <si>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</si>
  <si>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</si>
  <si>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</si>
  <si>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</si>
  <si>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</si>
  <si>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</si>
  <si>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</si>
  <si>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</si>
  <si>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</si>
  <si>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</si>
  <si>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</si>
  <si>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</si>
  <si>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</si>
  <si>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</si>
  <si>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</si>
  <si>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</si>
  <si>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</si>
  <si>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</si>
  <si>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</si>
  <si>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</si>
  <si>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</si>
  <si>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</si>
  <si>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</si>
  <si>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</si>
  <si>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</si>
  <si>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</si>
  <si>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</si>
  <si>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</si>
  <si>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</si>
  <si>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</si>
  <si>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</si>
  <si>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</si>
  <si>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</si>
  <si>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</si>
  <si>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</si>
  <si>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</si>
  <si>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</si>
  <si>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</si>
  <si>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</si>
  <si>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</si>
  <si>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</si>
  <si>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</si>
  <si>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</si>
  <si>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</si>
  <si>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</si>
  <si>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</si>
  <si>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</si>
  <si>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</si>
  <si>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</si>
  <si>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</si>
  <si>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</si>
  <si>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</si>
  <si>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</si>
  <si>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</si>
  <si>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</si>
  <si>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</si>
  <si>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</si>
  <si>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</si>
  <si>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</si>
  <si>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</si>
  <si>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</si>
  <si>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</si>
  <si>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</si>
  <si>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</si>
  <si>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</si>
  <si>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</si>
  <si>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</si>
  <si>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</si>
  <si>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</si>
  <si>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</si>
  <si>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</si>
  <si>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</si>
  <si>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</si>
  <si>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</si>
  <si>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</si>
  <si>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</si>
  <si>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</si>
  <si>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</si>
  <si>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</si>
  <si>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</si>
  <si>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</si>
  <si>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</si>
  <si>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</si>
  <si>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</si>
  <si>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</si>
  <si>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</si>
  <si>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</si>
  <si>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</si>
  <si>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</si>
  <si>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</si>
  <si>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</si>
  <si>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</si>
  <si>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</si>
  <si>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</si>
  <si>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</si>
  <si>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</si>
  <si>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</si>
  <si>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</si>
  <si>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</si>
  <si>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</si>
  <si>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</si>
  <si>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</si>
  <si>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</si>
  <si>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</si>
  <si>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</si>
  <si>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</si>
  <si>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</si>
  <si>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</si>
  <si>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</si>
  <si>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</si>
  <si>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</si>
  <si>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</si>
  <si>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</si>
  <si>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</si>
  <si>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</si>
  <si>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</si>
  <si>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</si>
  <si>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</si>
  <si>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</si>
  <si>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</si>
  <si>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</si>
  <si>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</si>
  <si>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</si>
  <si>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</si>
  <si>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</si>
  <si>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</si>
  <si>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</si>
  <si>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</si>
  <si>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</si>
  <si>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</si>
  <si>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</si>
  <si>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</si>
  <si>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</si>
  <si>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</si>
  <si>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</si>
  <si>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</si>
  <si>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</si>
  <si>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</si>
  <si>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</si>
  <si>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</si>
  <si>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</si>
  <si>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</si>
  <si>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</si>
  <si>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</si>
  <si>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</si>
  <si>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</si>
  <si>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</si>
  <si>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</si>
  <si>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</si>
  <si>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</si>
  <si>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</si>
  <si>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</si>
  <si>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</si>
  <si>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</si>
  <si>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</si>
  <si>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</si>
  <si>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</si>
  <si>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</si>
  <si>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</si>
  <si>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</si>
  <si>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</si>
  <si>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</si>
  <si>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</si>
  <si>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</si>
  <si>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</si>
  <si>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</si>
  <si>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</si>
  <si>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</si>
  <si>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</si>
  <si>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</si>
  <si>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</si>
  <si>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</si>
  <si>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</si>
  <si>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</si>
  <si>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</si>
  <si>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</si>
  <si>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</si>
  <si>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</si>
  <si>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</si>
  <si>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</si>
  <si>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</si>
  <si>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</si>
  <si>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</si>
  <si>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</si>
  <si>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</si>
  <si>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</si>
  <si>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</si>
  <si>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</si>
  <si>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</si>
  <si>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</si>
  <si>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</si>
  <si>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</si>
  <si>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</si>
  <si>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</si>
  <si>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</si>
  <si>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</si>
  <si>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</si>
  <si>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</si>
  <si>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</si>
  <si>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</si>
  <si>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</si>
  <si>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</si>
  <si>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</si>
  <si>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</si>
  <si>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</si>
  <si>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</si>
  <si>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</si>
  <si>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</si>
  <si>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</si>
  <si>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</si>
  <si>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</si>
  <si>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</si>
  <si>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</si>
  <si>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</si>
  <si>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</si>
  <si>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</si>
  <si>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</si>
  <si>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</si>
  <si>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</si>
  <si>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</si>
  <si>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</si>
  <si>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</si>
  <si>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</si>
  <si>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</si>
  <si>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</si>
  <si>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</si>
  <si>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</si>
  <si>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</si>
  <si>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</si>
  <si>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</si>
  <si>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</si>
  <si>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</si>
  <si>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</si>
  <si>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</si>
  <si>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</si>
  <si>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</si>
  <si>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</si>
  <si>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</si>
  <si>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</si>
  <si>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</si>
  <si>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</si>
  <si>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</si>
  <si>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</si>
  <si>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</si>
  <si>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</si>
  <si>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</si>
  <si>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</si>
  <si>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</si>
  <si>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</si>
  <si>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</si>
  <si>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</si>
  <si>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</si>
  <si>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</si>
  <si>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</si>
  <si>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</si>
  <si>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</si>
  <si>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</si>
  <si>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</si>
  <si>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</si>
  <si>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</si>
  <si>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</si>
  <si>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</si>
  <si>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</si>
  <si>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</si>
  <si>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</si>
  <si>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</si>
  <si>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</si>
  <si>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</si>
  <si>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</si>
  <si>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</si>
  <si>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</si>
  <si>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</si>
  <si>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</si>
  <si>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</si>
  <si>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</si>
  <si>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</si>
  <si>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</si>
  <si>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</si>
  <si>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</si>
  <si>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</si>
  <si>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</si>
  <si>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</si>
  <si>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</si>
  <si>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</si>
  <si>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</si>
  <si>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</si>
  <si>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</si>
  <si>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</si>
  <si>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</si>
  <si>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</si>
  <si>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</si>
  <si>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</si>
  <si>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</si>
  <si>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</si>
  <si>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</si>
  <si>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</si>
  <si>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</si>
  <si>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</si>
  <si>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</si>
  <si>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</si>
  <si>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</si>
  <si>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</si>
  <si>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</si>
  <si>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</si>
  <si>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</si>
  <si>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</si>
  <si>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</si>
  <si>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</si>
  <si>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</si>
  <si>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</si>
  <si>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</si>
  <si>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</si>
  <si>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</si>
  <si>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</si>
  <si>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</si>
  <si>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</si>
  <si>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</si>
  <si>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</si>
  <si>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</si>
  <si>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</si>
  <si>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</si>
  <si>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</si>
  <si>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</si>
  <si>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</si>
  <si>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</si>
  <si>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</si>
  <si>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</si>
  <si>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</si>
  <si>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</si>
  <si>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</si>
  <si>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</si>
  <si>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</si>
  <si>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</si>
  <si>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</si>
  <si>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</si>
  <si>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</si>
  <si>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</si>
  <si>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</si>
  <si>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</si>
  <si>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</si>
  <si>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</si>
  <si>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</si>
  <si>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</si>
  <si>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</si>
  <si>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</si>
  <si>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</si>
  <si>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</si>
  <si>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</si>
  <si>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</si>
  <si>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</si>
  <si>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</si>
  <si>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</si>
  <si>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</si>
  <si>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</si>
  <si>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</si>
  <si>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</si>
  <si>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</si>
  <si>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</si>
  <si>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</si>
  <si>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</si>
  <si>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</si>
  <si>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</si>
  <si>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</si>
  <si>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</si>
  <si>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</si>
  <si>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</si>
  <si>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</si>
  <si>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</si>
  <si>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</si>
  <si>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</si>
  <si>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</si>
  <si>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</si>
  <si>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</si>
  <si>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</si>
  <si>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</si>
  <si>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</si>
  <si>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</si>
  <si>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</si>
  <si>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</si>
  <si>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</si>
  <si>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</si>
  <si>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</si>
  <si>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</si>
  <si>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</si>
  <si>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</si>
  <si>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</si>
  <si>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</si>
  <si>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</si>
  <si>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</si>
  <si>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</si>
  <si>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</si>
  <si>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</si>
  <si>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</si>
  <si>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</si>
  <si>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</si>
  <si>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</si>
  <si>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</si>
  <si>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</si>
  <si>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</si>
  <si>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</si>
  <si>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</si>
  <si>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</si>
  <si>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</si>
  <si>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</si>
  <si>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</si>
  <si>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</si>
  <si>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</si>
  <si>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</si>
  <si>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</si>
  <si>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</si>
  <si>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</si>
  <si>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</si>
  <si>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</si>
  <si>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</si>
  <si>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</si>
  <si>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</si>
  <si>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</si>
  <si>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</si>
  <si>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</si>
  <si>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</si>
  <si>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</si>
  <si>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</si>
  <si>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</si>
  <si>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</si>
  <si>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</si>
  <si>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</si>
  <si>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</si>
  <si>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</si>
  <si>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</si>
  <si>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</si>
  <si>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</si>
  <si>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</si>
  <si>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</si>
  <si>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</si>
  <si>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</si>
  <si>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</si>
  <si>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</si>
  <si>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</si>
  <si>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</si>
  <si>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</si>
  <si>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</si>
  <si>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</si>
  <si>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</si>
  <si>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</si>
  <si>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</si>
  <si>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</si>
  <si>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</si>
  <si>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</si>
  <si>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</si>
  <si>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</si>
  <si>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</si>
  <si>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</si>
  <si>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</si>
  <si>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</si>
  <si>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</si>
  <si>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</si>
  <si>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</si>
  <si>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</si>
  <si>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</si>
  <si>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</si>
  <si>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</si>
  <si>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</si>
  <si>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</si>
  <si>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</si>
  <si>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</si>
  <si>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</si>
  <si>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</si>
  <si>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</si>
  <si>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</si>
  <si>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</si>
  <si>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</si>
  <si>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</si>
  <si>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</si>
  <si>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</si>
  <si>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</si>
  <si>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</si>
  <si>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</si>
  <si>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</si>
  <si>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</si>
  <si>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</si>
  <si>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</si>
  <si>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</si>
  <si>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</si>
  <si>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</si>
  <si>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</si>
  <si>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</si>
  <si>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</si>
  <si>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</si>
  <si>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</si>
  <si>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</si>
  <si>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</si>
  <si>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</si>
  <si>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</si>
  <si>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</si>
  <si>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</si>
  <si>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</si>
  <si>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</si>
  <si>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</si>
  <si>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</si>
  <si>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</si>
  <si>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</si>
  <si>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</si>
  <si>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</si>
  <si>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</si>
  <si>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</si>
  <si>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</si>
  <si>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</si>
  <si>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</si>
  <si>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</si>
  <si>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</si>
  <si>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</si>
  <si>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</si>
  <si>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</si>
  <si>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</si>
  <si>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</si>
  <si>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</si>
  <si>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</si>
  <si>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</si>
  <si>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</si>
  <si>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</si>
  <si>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</si>
  <si>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</si>
  <si>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</si>
  <si>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</si>
  <si>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</si>
  <si>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</si>
  <si>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</si>
  <si>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</si>
  <si>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</si>
  <si>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</si>
  <si>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</si>
  <si>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</si>
  <si>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</si>
  <si>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</si>
  <si>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</si>
  <si>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</si>
  <si>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</si>
  <si>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</si>
  <si>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</si>
  <si>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</si>
  <si>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</si>
  <si>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</si>
  <si>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</si>
  <si>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</si>
  <si>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</si>
  <si>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</si>
  <si>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</si>
  <si>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</si>
  <si>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</si>
  <si>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</si>
  <si>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</si>
  <si>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</si>
  <si>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</si>
  <si>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</si>
  <si>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</si>
  <si>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</si>
  <si>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</si>
  <si>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</si>
  <si>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</si>
  <si>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</si>
  <si>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</si>
  <si>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</si>
  <si>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</si>
  <si>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</si>
  <si>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</si>
  <si>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</si>
  <si>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</si>
  <si>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</si>
  <si>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</si>
  <si>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</si>
  <si>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</si>
  <si>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</si>
  <si>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</si>
  <si>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</si>
  <si>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</si>
  <si>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</si>
  <si>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</si>
  <si>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</si>
  <si>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</si>
  <si>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</si>
  <si>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</si>
  <si>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</si>
  <si>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</si>
  <si>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</si>
  <si>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</si>
  <si>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</si>
  <si>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</si>
  <si>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</si>
  <si>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</si>
  <si>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</si>
  <si>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</si>
  <si>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</si>
  <si>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</si>
  <si>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</si>
  <si>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</si>
  <si>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</si>
  <si>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</si>
  <si>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</si>
  <si>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</si>
  <si>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</si>
  <si>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</si>
  <si>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</si>
  <si>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</si>
  <si>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</si>
  <si>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</si>
  <si>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</si>
  <si>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</si>
  <si>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</si>
  <si>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</si>
  <si>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</si>
  <si>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</si>
  <si>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</si>
  <si>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</si>
  <si>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</si>
  <si>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</si>
  <si>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</si>
  <si>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</si>
  <si>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</si>
  <si>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</si>
  <si>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</si>
  <si>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</si>
  <si>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</si>
  <si>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</si>
  <si>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</si>
  <si>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</si>
  <si>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</si>
  <si>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</si>
  <si>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</si>
  <si>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</si>
  <si>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</si>
  <si>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</si>
  <si>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</si>
  <si>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</si>
  <si>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</si>
  <si>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</si>
  <si>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</si>
  <si>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</si>
  <si>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</si>
  <si>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</si>
  <si>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</si>
  <si>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</si>
  <si>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</si>
  <si>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</si>
  <si>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</si>
  <si>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</si>
  <si>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</si>
  <si>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</si>
  <si>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</si>
  <si>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</si>
  <si>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</si>
  <si>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</si>
  <si>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</si>
  <si>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</si>
  <si>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</si>
  <si>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</si>
  <si>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</si>
  <si>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</si>
  <si>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</si>
  <si>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</si>
  <si>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</si>
  <si>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</si>
  <si>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</si>
  <si>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</si>
  <si>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</si>
  <si>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</si>
  <si>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</si>
  <si>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</si>
  <si>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</si>
  <si>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</si>
  <si>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</si>
  <si>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</si>
  <si>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</si>
  <si>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</si>
  <si>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</si>
  <si>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</si>
  <si>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</si>
  <si>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</si>
  <si>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</si>
  <si>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</si>
  <si>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</si>
  <si>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</si>
  <si>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</si>
  <si>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</si>
  <si>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</si>
  <si>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</si>
  <si>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</si>
  <si>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</si>
  <si>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</si>
  <si>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</si>
  <si>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</si>
  <si>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</si>
  <si>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</si>
  <si>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</si>
  <si>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</si>
  <si>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</si>
  <si>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</si>
  <si>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</si>
  <si>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</si>
  <si>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</si>
  <si>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</si>
  <si>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</si>
  <si>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</si>
  <si>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</si>
  <si>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</si>
  <si>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</si>
  <si>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</si>
  <si>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</si>
  <si>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</si>
  <si>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</si>
  <si>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</si>
  <si>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</si>
  <si>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</si>
  <si>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</si>
  <si>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</si>
  <si>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</si>
  <si>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</si>
  <si>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</si>
  <si>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</si>
  <si>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</si>
  <si>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</si>
  <si>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</si>
  <si>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</si>
  <si>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</si>
  <si>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</si>
  <si>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</si>
  <si>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</si>
  <si>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</si>
  <si>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</si>
  <si>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</si>
  <si>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</si>
  <si>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</si>
  <si>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</si>
  <si>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</si>
  <si>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</si>
  <si>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</si>
  <si>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</si>
  <si>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</si>
  <si>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</si>
  <si>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</si>
  <si>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</si>
  <si>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</si>
  <si>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</si>
  <si>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</si>
  <si>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</si>
  <si>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</si>
  <si>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</si>
  <si>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</si>
  <si>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</si>
  <si>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</si>
  <si>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</si>
  <si>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</si>
  <si>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</si>
  <si>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</si>
  <si>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</si>
  <si>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</si>
  <si>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</si>
  <si>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</si>
  <si>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</si>
  <si>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</si>
  <si>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</si>
  <si>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</si>
  <si>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</si>
  <si>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</si>
  <si>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</si>
  <si>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</si>
  <si>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</si>
  <si>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</si>
  <si>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</si>
  <si>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</si>
  <si>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</si>
  <si>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</si>
  <si>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</si>
  <si>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</si>
  <si>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</si>
  <si>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</si>
  <si>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</si>
  <si>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</si>
  <si>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</si>
  <si>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</si>
  <si>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</si>
  <si>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</si>
  <si>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</si>
  <si>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</si>
  <si>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</si>
  <si>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</si>
  <si>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</si>
  <si>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</si>
  <si>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</si>
  <si>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</si>
  <si>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</si>
  <si>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</si>
  <si>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</si>
  <si>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</si>
  <si>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</si>
  <si>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</si>
  <si>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</si>
  <si>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</si>
  <si>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</si>
  <si>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</si>
  <si>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</si>
  <si>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</si>
  <si>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</si>
  <si>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</si>
  <si>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</si>
  <si>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</si>
  <si>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</si>
  <si>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</si>
  <si>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</si>
  <si>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</si>
  <si>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</si>
  <si>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</si>
  <si>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</si>
  <si>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</si>
  <si>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</si>
  <si>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</si>
  <si>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</si>
  <si>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</si>
  <si>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</si>
  <si>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</si>
  <si>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</si>
  <si>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</si>
  <si>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</si>
  <si>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</si>
  <si>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</si>
  <si>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</si>
  <si>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</si>
  <si>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</si>
  <si>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</si>
  <si>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</si>
  <si>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</si>
  <si>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</si>
  <si>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</si>
  <si>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</si>
  <si>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</si>
  <si>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</si>
  <si>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</si>
  <si>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</si>
  <si>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</si>
  <si>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</si>
  <si>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</si>
  <si>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</si>
  <si>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</si>
  <si>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</si>
  <si>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</si>
  <si>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</si>
  <si>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</si>
  <si>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</si>
  <si>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</si>
  <si>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</si>
  <si>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</si>
  <si>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</si>
  <si>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</si>
  <si>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</si>
  <si>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</si>
  <si>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</si>
  <si>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</si>
  <si>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</si>
  <si>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</si>
  <si>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</si>
  <si>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</si>
  <si>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</si>
  <si>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</si>
  <si>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</si>
  <si>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</si>
  <si>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</si>
  <si>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</si>
  <si>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</si>
  <si>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</si>
  <si>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</si>
  <si>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</si>
  <si>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</si>
  <si>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</si>
  <si>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</si>
  <si>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</si>
  <si>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</si>
  <si>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</si>
  <si>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</si>
  <si>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</si>
  <si>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</si>
  <si>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</si>
  <si>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</si>
  <si>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</si>
  <si>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</si>
  <si>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</si>
  <si>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</si>
  <si>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</si>
  <si>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</si>
  <si>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</si>
  <si>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</si>
  <si>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</si>
  <si>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</si>
  <si>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</si>
  <si>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</si>
  <si>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</si>
  <si>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</si>
  <si>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</si>
  <si>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</si>
  <si>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</si>
  <si>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</si>
  <si>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</si>
  <si>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</si>
  <si>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</si>
  <si>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</si>
  <si>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</si>
  <si>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</si>
  <si>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</si>
  <si>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</si>
  <si>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</si>
  <si>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</si>
  <si>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</si>
  <si>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</si>
  <si>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</si>
  <si>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</si>
  <si>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</si>
  <si>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</si>
  <si>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</si>
  <si>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</si>
  <si>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</si>
  <si>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</si>
  <si>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</si>
  <si>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</si>
  <si>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</si>
  <si>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</si>
  <si>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</si>
  <si>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</si>
  <si>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</si>
  <si>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</si>
  <si>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</si>
  <si>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</si>
  <si>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</si>
  <si>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</si>
  <si>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</si>
  <si>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</si>
  <si>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</si>
  <si>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</si>
  <si>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</si>
  <si>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</si>
  <si>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</si>
  <si>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</si>
  <si>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</si>
  <si>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</si>
  <si>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</si>
  <si>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</si>
  <si>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</si>
  <si>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</si>
  <si>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</si>
  <si>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</si>
  <si>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</si>
  <si>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</si>
  <si>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</si>
  <si>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</si>
  <si>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</si>
  <si>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</si>
  <si>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</si>
  <si>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</si>
  <si>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</si>
  <si>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</si>
  <si>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</si>
  <si>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</si>
  <si>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</si>
  <si>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</si>
  <si>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</si>
  <si>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</si>
  <si>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</si>
  <si>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</si>
  <si>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</si>
  <si>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</si>
  <si>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</si>
  <si>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</si>
  <si>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</si>
  <si>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</si>
  <si>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</si>
  <si>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</si>
  <si>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</si>
  <si>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</si>
  <si>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</si>
  <si>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</si>
  <si>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</si>
  <si>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</si>
  <si>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</si>
  <si>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</si>
  <si>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</si>
  <si>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</si>
  <si>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</si>
  <si>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</si>
  <si>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</si>
  <si>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</si>
  <si>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</si>
  <si>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</si>
  <si>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</si>
  <si>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</si>
  <si>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</si>
  <si>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</si>
  <si>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</si>
  <si>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</si>
  <si>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</si>
  <si>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</si>
  <si>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</si>
  <si>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</si>
  <si>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</si>
  <si>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</si>
  <si>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</si>
  <si>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</si>
  <si>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</si>
  <si>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</si>
  <si>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</si>
  <si>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</si>
  <si>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</si>
  <si>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</si>
  <si>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</si>
  <si>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</si>
  <si>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</si>
  <si>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</si>
  <si>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</si>
  <si>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</si>
  <si>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</si>
  <si>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</si>
  <si>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</si>
  <si>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</si>
  <si>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</si>
  <si>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</si>
  <si>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</si>
  <si>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</si>
  <si>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</si>
  <si>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</si>
  <si>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</si>
  <si>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</si>
  <si>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</si>
  <si>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</si>
  <si>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</si>
  <si>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</si>
  <si>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</si>
  <si>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</si>
  <si>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</si>
  <si>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</si>
  <si>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</si>
  <si>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</si>
  <si>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</si>
  <si>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</si>
  <si>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</si>
  <si>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</si>
  <si>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</si>
  <si>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</si>
  <si>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</si>
  <si>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</si>
  <si>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</si>
  <si>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</si>
  <si>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</si>
  <si>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</si>
  <si>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</si>
  <si>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</si>
  <si>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</si>
  <si>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</si>
  <si>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</si>
  <si>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</si>
  <si>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</si>
  <si>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</si>
  <si>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</si>
  <si>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</si>
  <si>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</si>
  <si>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</si>
  <si>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</si>
  <si>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</si>
  <si>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</si>
  <si>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</si>
  <si>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</si>
  <si>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</si>
  <si>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</si>
  <si>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</si>
  <si>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</si>
  <si>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</si>
  <si>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</si>
  <si>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</si>
  <si>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</si>
  <si>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</si>
  <si>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</si>
  <si>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</si>
  <si>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</si>
  <si>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</si>
  <si>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</si>
  <si>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</si>
  <si>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</si>
  <si>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</si>
  <si>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</si>
  <si>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</si>
  <si>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</si>
  <si>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</si>
  <si>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</si>
  <si>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</si>
  <si>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</si>
  <si>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</si>
  <si>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</si>
  <si>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</si>
  <si>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</si>
  <si>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</si>
  <si>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</si>
  <si>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</si>
  <si>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</si>
  <si>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</si>
  <si>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</si>
  <si>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</si>
  <si>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</si>
  <si>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</si>
  <si>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</si>
  <si>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</si>
  <si>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</si>
  <si>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</si>
  <si>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</si>
  <si>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</si>
  <si>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</si>
  <si>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</si>
  <si>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</si>
  <si>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</si>
  <si>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</si>
  <si>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</si>
  <si>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</si>
  <si>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</si>
  <si>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</si>
  <si>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</si>
  <si>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</si>
  <si>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</si>
  <si>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</si>
  <si>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</si>
  <si>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</si>
  <si>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</si>
  <si>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</si>
  <si>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</si>
  <si>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</si>
  <si>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</si>
  <si>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</si>
  <si>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</si>
  <si>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</si>
  <si>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</si>
  <si>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</si>
  <si>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</si>
  <si>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</si>
  <si>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</si>
  <si>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</si>
  <si>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</si>
  <si>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</si>
  <si>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</si>
  <si>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</si>
  <si>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</si>
  <si>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</si>
  <si>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</si>
  <si>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</si>
  <si>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</si>
  <si>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</si>
  <si>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</si>
  <si>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</si>
  <si>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</si>
  <si>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</si>
  <si>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</si>
  <si>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</si>
  <si>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</si>
  <si>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</si>
  <si>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</si>
  <si>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</si>
  <si>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</si>
  <si>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</si>
  <si>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</si>
  <si>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</si>
  <si>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</si>
  <si>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</si>
  <si>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</si>
  <si>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</si>
  <si>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</si>
  <si>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</si>
  <si>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</si>
  <si>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</si>
  <si>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</si>
  <si>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</si>
  <si>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</si>
  <si>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</si>
  <si>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</si>
  <si>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</si>
  <si>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</si>
  <si>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</si>
  <si>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</si>
  <si>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</si>
  <si>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</si>
  <si>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</si>
  <si>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</si>
  <si>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</si>
  <si>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</si>
  <si>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</si>
  <si>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</si>
  <si>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</si>
  <si>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</si>
  <si>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</si>
  <si>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</si>
  <si>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</si>
  <si>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</si>
  <si>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</si>
  <si>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</si>
  <si>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</si>
  <si>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</si>
  <si>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</si>
  <si>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</si>
  <si>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</si>
  <si>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</si>
  <si>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</si>
  <si>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</si>
  <si>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</si>
  <si>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</si>
  <si>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</si>
  <si>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</si>
  <si>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</si>
  <si>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</si>
  <si>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</si>
  <si>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</si>
  <si>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</si>
  <si>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</si>
  <si>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</si>
  <si>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</si>
  <si>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</si>
  <si>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</si>
  <si>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</si>
  <si>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</si>
  <si>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</si>
  <si>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</si>
  <si>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</si>
  <si>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</si>
  <si>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</si>
  <si>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</si>
  <si>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</si>
  <si>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</si>
  <si>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</si>
  <si>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</si>
  <si>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</si>
  <si>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</si>
  <si>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</si>
  <si>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</si>
  <si>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</si>
  <si>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</si>
  <si>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</si>
  <si>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</si>
  <si>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</si>
  <si>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</si>
  <si>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</si>
  <si>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</si>
  <si>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</si>
  <si>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</si>
  <si>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</si>
  <si>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</si>
  <si>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</si>
  <si>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</si>
  <si>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</si>
  <si>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</si>
  <si>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</si>
  <si>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</si>
  <si>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</si>
  <si>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</si>
  <si>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</si>
  <si>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</si>
  <si>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</si>
  <si>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</si>
  <si>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</si>
  <si>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</si>
  <si>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</si>
  <si>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</si>
  <si>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</si>
  <si>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</si>
  <si>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</si>
  <si>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</si>
  <si>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</si>
  <si>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</si>
  <si>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</si>
  <si>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</si>
  <si>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</si>
  <si>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</si>
  <si>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</si>
  <si>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</si>
  <si>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</si>
  <si>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</si>
  <si>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</si>
  <si>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</si>
  <si>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</si>
  <si>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</si>
  <si>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</si>
  <si>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</si>
  <si>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</si>
  <si>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</si>
  <si>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</si>
  <si>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</si>
  <si>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</si>
  <si>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</si>
  <si>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</si>
  <si>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</si>
  <si>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</si>
  <si>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</si>
  <si>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</si>
  <si>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</si>
  <si>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</si>
  <si>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</si>
  <si>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</si>
  <si>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</si>
  <si>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</si>
  <si>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</si>
  <si>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</si>
  <si>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</si>
  <si>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</si>
  <si>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</si>
  <si>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</si>
  <si>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</si>
  <si>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</si>
  <si>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</si>
  <si>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</si>
  <si>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</si>
  <si>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</si>
  <si>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</si>
  <si>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</si>
  <si>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</si>
  <si>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</si>
  <si>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</si>
  <si>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</si>
  <si>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</si>
  <si>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</si>
  <si>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</si>
  <si>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</si>
  <si>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</si>
  <si>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</si>
  <si>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</si>
  <si>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</si>
  <si>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</si>
  <si>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</si>
  <si>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</si>
  <si>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</si>
  <si>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</si>
  <si>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</si>
  <si>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</si>
  <si>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</si>
  <si>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</si>
  <si>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</si>
  <si>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</si>
  <si>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</si>
  <si>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</si>
  <si>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</si>
  <si>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</si>
  <si>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</si>
  <si>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</si>
  <si>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</si>
  <si>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</si>
  <si>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</si>
  <si>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</si>
  <si>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</si>
  <si>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</si>
  <si>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</si>
  <si>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</si>
  <si>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</si>
  <si>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</si>
  <si>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</si>
  <si>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</si>
  <si>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</si>
  <si>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</si>
  <si>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</si>
  <si>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</si>
  <si>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</si>
  <si>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</si>
  <si>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</si>
  <si>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</si>
  <si>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</si>
  <si>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</si>
  <si>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</si>
  <si>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</si>
  <si>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</si>
  <si>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</si>
  <si>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</si>
  <si>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</si>
  <si>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</si>
  <si>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</si>
  <si>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</si>
  <si>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</si>
  <si>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</si>
  <si>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</si>
  <si>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</si>
  <si>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</si>
  <si>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</si>
  <si>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</si>
  <si>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</si>
  <si>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</si>
  <si>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</si>
  <si>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</si>
  <si>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</si>
  <si>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</si>
  <si>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</si>
  <si>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</si>
  <si>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</si>
  <si>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</si>
  <si>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</si>
  <si>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</si>
  <si>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</si>
  <si>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</si>
  <si>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</si>
  <si>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</si>
  <si>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</si>
  <si>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</si>
  <si>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</si>
  <si>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</si>
  <si>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</si>
  <si>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</si>
  <si>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</si>
  <si>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</si>
  <si>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</si>
  <si>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</si>
  <si>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</si>
  <si>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</si>
  <si>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</si>
  <si>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</si>
  <si>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</si>
  <si>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</si>
  <si>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</si>
  <si>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</si>
  <si>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</si>
  <si>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</si>
  <si>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</si>
  <si>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</si>
  <si>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</si>
  <si>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</si>
  <si>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</si>
  <si>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</si>
  <si>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</si>
  <si>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</si>
  <si>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</si>
  <si>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</si>
  <si>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</si>
  <si>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</si>
  <si>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</si>
  <si>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</si>
  <si>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</si>
  <si>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</si>
  <si>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</si>
  <si>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</si>
  <si>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</si>
  <si>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</si>
  <si>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</si>
  <si>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</si>
  <si>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</si>
  <si>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</si>
  <si>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</si>
  <si>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</si>
  <si>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</si>
  <si>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</si>
  <si>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</si>
  <si>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</si>
  <si>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</si>
  <si>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</si>
  <si>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</si>
  <si>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</si>
  <si>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</si>
  <si>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</si>
  <si>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</si>
  <si>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</si>
  <si>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</si>
  <si>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</si>
  <si>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</si>
  <si>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</si>
  <si>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</si>
  <si>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</si>
  <si>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</si>
  <si>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</si>
  <si>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</si>
  <si>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</si>
  <si>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</si>
  <si>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</si>
  <si>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</si>
  <si>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</si>
  <si>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</si>
  <si>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</si>
  <si>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</si>
  <si>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</si>
  <si>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</si>
  <si>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</si>
  <si>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</si>
  <si>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</si>
  <si>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</si>
  <si>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</si>
  <si>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</si>
  <si>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</si>
  <si>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</si>
  <si>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</si>
  <si>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</si>
  <si>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</si>
  <si>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</si>
  <si>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</si>
  <si>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</si>
  <si>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</si>
  <si>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</si>
  <si>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</si>
  <si>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</si>
  <si>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</si>
  <si>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</si>
  <si>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</si>
  <si>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</si>
  <si>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</si>
  <si>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</si>
  <si>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</si>
  <si>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</si>
  <si>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</si>
  <si>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</si>
  <si>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</si>
  <si>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</si>
  <si>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</si>
  <si>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</si>
  <si>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</si>
  <si>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</si>
  <si>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</si>
  <si>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</si>
  <si>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</si>
  <si>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</si>
  <si>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</si>
  <si>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</si>
  <si>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</si>
  <si>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</si>
  <si>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</si>
  <si>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</si>
  <si>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</si>
  <si>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</si>
  <si>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</si>
  <si>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</si>
  <si>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</si>
  <si>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</si>
  <si>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</si>
  <si>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</si>
  <si>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</si>
  <si>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</si>
  <si>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</si>
  <si>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</si>
  <si>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</si>
  <si>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</si>
  <si>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</si>
  <si>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</si>
  <si>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</si>
  <si>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</si>
  <si>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</si>
  <si>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</si>
  <si>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</si>
  <si>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</si>
  <si>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</si>
  <si>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</si>
  <si>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</si>
  <si>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</si>
  <si>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</si>
  <si>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</si>
  <si>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</si>
  <si>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</si>
  <si>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</si>
  <si>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</si>
  <si>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</si>
  <si>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</si>
  <si>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</si>
  <si>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</si>
  <si>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</si>
  <si>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</si>
  <si>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</si>
  <si>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</si>
  <si>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</si>
  <si>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</si>
  <si>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</si>
  <si>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</si>
  <si>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</si>
  <si>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</si>
  <si>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</si>
  <si>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</si>
  <si>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</si>
  <si>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</si>
  <si>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</si>
  <si>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</si>
  <si>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</si>
  <si>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</si>
  <si>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</si>
  <si>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</si>
  <si>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</si>
  <si>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</si>
  <si>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</si>
  <si>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</si>
  <si>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</si>
  <si>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</si>
  <si>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</si>
  <si>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</si>
  <si>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</si>
  <si>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</si>
  <si>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</si>
  <si>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</si>
  <si>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</si>
  <si>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</si>
  <si>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</si>
  <si>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</si>
  <si>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</si>
  <si>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</si>
  <si>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</si>
  <si>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</si>
  <si>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</si>
  <si>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</si>
  <si>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</si>
  <si>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</si>
  <si>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</si>
  <si>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</si>
  <si>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</si>
  <si>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</si>
  <si>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</si>
  <si>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</si>
  <si>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</si>
  <si>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</si>
  <si>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</si>
  <si>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</si>
  <si>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</si>
  <si>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</si>
  <si>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</si>
  <si>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</si>
  <si>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</si>
  <si>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</si>
  <si>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</si>
  <si>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</si>
  <si>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</si>
  <si>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</si>
  <si>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</si>
  <si>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</si>
  <si>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</si>
  <si>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</si>
  <si>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</si>
  <si>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</si>
  <si>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</si>
  <si>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</si>
  <si>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</si>
  <si>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</si>
  <si>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</si>
  <si>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</si>
  <si>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</si>
  <si>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</si>
  <si>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</si>
  <si>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</si>
  <si>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</si>
  <si>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</si>
  <si>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</si>
  <si>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</si>
  <si>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</si>
  <si>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</si>
  <si>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</si>
  <si>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</si>
  <si>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</si>
  <si>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</si>
  <si>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</si>
  <si>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</si>
  <si>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</si>
  <si>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</si>
  <si>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</si>
  <si>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</si>
  <si>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</si>
  <si>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</si>
  <si>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</si>
  <si>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</si>
  <si>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</si>
  <si>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</si>
  <si>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</si>
  <si>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</si>
  <si>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</si>
  <si>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</si>
  <si>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</si>
  <si>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</si>
  <si>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</si>
  <si>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</si>
  <si>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</si>
  <si>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</si>
  <si>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</si>
  <si>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</si>
  <si>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</si>
  <si>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</si>
  <si>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</si>
  <si>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</si>
  <si>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</si>
  <si>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</si>
  <si>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</si>
  <si>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</si>
  <si>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</si>
  <si>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</si>
  <si>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</si>
  <si>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</si>
  <si>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</si>
  <si>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</si>
  <si>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</si>
  <si>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</si>
  <si>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</si>
  <si>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</si>
  <si>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</si>
  <si>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</si>
  <si>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</si>
  <si>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</si>
  <si>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</si>
  <si>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</si>
  <si>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</si>
  <si>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</si>
  <si>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</si>
  <si>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</si>
  <si>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</si>
  <si>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</si>
  <si>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</si>
  <si>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</si>
  <si>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</si>
  <si>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</si>
  <si>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</si>
  <si>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</si>
  <si>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</si>
  <si>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</si>
  <si>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</si>
  <si>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</si>
  <si>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</si>
  <si>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</si>
  <si>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</si>
  <si>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</si>
  <si>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</si>
  <si>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</si>
  <si>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</si>
  <si>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</si>
  <si>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</si>
  <si>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</si>
  <si>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</si>
  <si>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</si>
  <si>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</si>
  <si>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</si>
  <si>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</si>
  <si>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</si>
  <si>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</si>
  <si>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</si>
  <si>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</si>
  <si>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</si>
  <si>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</si>
  <si>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</si>
  <si>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</si>
  <si>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</si>
  <si>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</si>
  <si>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</si>
  <si>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</si>
  <si>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</si>
  <si>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</si>
  <si>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</si>
  <si>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</si>
  <si>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</si>
  <si>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</si>
  <si>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</si>
  <si>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</si>
  <si>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</si>
  <si>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</si>
  <si>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</si>
  <si>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</si>
  <si>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</si>
  <si>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</si>
  <si>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</si>
  <si>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</si>
  <si>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</si>
  <si>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</si>
  <si>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</si>
  <si>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</si>
  <si>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</si>
  <si>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</si>
  <si>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</si>
  <si>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</si>
  <si>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</si>
  <si>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</si>
  <si>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</si>
  <si>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</si>
  <si>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</si>
  <si>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</si>
  <si>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</si>
  <si>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</si>
  <si>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</si>
  <si>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</si>
  <si>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</si>
  <si>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</si>
  <si>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</si>
  <si>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</si>
  <si>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</si>
  <si>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</si>
  <si>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</si>
  <si>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</si>
  <si>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</si>
  <si>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</si>
  <si>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</si>
  <si>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</si>
  <si>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</si>
  <si>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</si>
  <si>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</si>
  <si>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</si>
  <si>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</si>
  <si>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</si>
  <si>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</si>
  <si>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</si>
  <si>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</si>
  <si>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</si>
  <si>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</si>
  <si>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</si>
  <si>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</si>
  <si>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</si>
  <si>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</si>
  <si>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</si>
  <si>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</si>
  <si>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</si>
  <si>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</si>
  <si>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</si>
  <si>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</si>
  <si>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</si>
  <si>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</si>
  <si>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</si>
  <si>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</si>
  <si>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</si>
  <si>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</si>
  <si>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</si>
  <si>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</si>
  <si>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</si>
  <si>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</si>
  <si>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</si>
  <si>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</si>
  <si>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</si>
  <si>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</si>
  <si>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</si>
  <si>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</si>
  <si>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</si>
  <si>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</si>
  <si>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</si>
  <si>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</si>
  <si>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</si>
  <si>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</si>
  <si>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</si>
  <si>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</si>
  <si>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</si>
  <si>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</si>
  <si>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</si>
  <si>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</si>
  <si>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</si>
  <si>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</si>
  <si>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</si>
  <si>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</si>
  <si>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</si>
  <si>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</si>
  <si>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</si>
  <si>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</si>
  <si>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</si>
  <si>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</si>
  <si>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</si>
  <si>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</si>
  <si>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</si>
  <si>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</si>
  <si>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</si>
  <si>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</si>
  <si>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</si>
  <si>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</si>
  <si>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</si>
  <si>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</si>
  <si>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</si>
  <si>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</si>
  <si>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</si>
  <si>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</si>
  <si>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</si>
  <si>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</si>
  <si>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</si>
  <si>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</si>
  <si>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</si>
  <si>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</si>
  <si>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</si>
  <si>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</si>
  <si>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</si>
  <si>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</si>
  <si>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</si>
  <si>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</si>
  <si>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</si>
  <si>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</si>
  <si>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</si>
  <si>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</si>
  <si>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</si>
  <si>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</si>
  <si>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</si>
  <si>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</si>
  <si>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</si>
  <si>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</si>
  <si>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</si>
  <si>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</si>
  <si>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</si>
  <si>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</si>
  <si>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</si>
  <si>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</si>
  <si>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</si>
  <si>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</si>
  <si>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</si>
  <si>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</si>
  <si>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</si>
  <si>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</si>
  <si>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</si>
  <si>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</si>
  <si>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</si>
  <si>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</si>
  <si>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</si>
  <si>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</si>
  <si>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</si>
  <si>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</si>
  <si>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</si>
  <si>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</si>
  <si>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</si>
  <si>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</si>
  <si>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</si>
  <si>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</si>
  <si>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</si>
  <si>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</si>
  <si>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</si>
  <si>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</si>
  <si>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</si>
  <si>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</si>
  <si>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</si>
  <si>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</si>
  <si>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</si>
  <si>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</si>
  <si>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</si>
  <si>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</si>
  <si>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</si>
  <si>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</si>
  <si>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</si>
  <si>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</si>
  <si>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</si>
  <si>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</si>
  <si>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</si>
  <si>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</si>
  <si>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</si>
  <si>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</si>
  <si>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</si>
  <si>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</si>
  <si>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</si>
  <si>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</si>
  <si>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</si>
  <si>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</si>
  <si>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</si>
  <si>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</si>
  <si>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</si>
  <si>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</si>
  <si>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</si>
  <si>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</si>
  <si>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</si>
  <si>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</si>
  <si>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</si>
  <si>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</si>
  <si>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</si>
  <si>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</si>
  <si>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</si>
  <si>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</si>
  <si>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</si>
  <si>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</si>
  <si>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</si>
  <si>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</si>
  <si>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</si>
  <si>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</si>
  <si>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</si>
  <si>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</si>
  <si>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</si>
  <si>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</si>
  <si>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</si>
  <si>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</si>
  <si>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</si>
  <si>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</si>
  <si>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</si>
  <si>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</si>
  <si>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</si>
  <si>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</si>
  <si>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</si>
  <si>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</si>
  <si>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</si>
  <si>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</si>
  <si>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</si>
  <si>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</si>
  <si>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</si>
  <si>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</si>
  <si>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</si>
  <si>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</si>
  <si>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</si>
  <si>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</si>
  <si>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</si>
  <si>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</si>
  <si>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</si>
  <si>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</si>
  <si>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</si>
  <si>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</si>
  <si>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</si>
  <si>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</si>
  <si>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</si>
  <si>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</si>
  <si>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</si>
  <si>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</si>
  <si>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</si>
  <si>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</si>
  <si>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</si>
  <si>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</si>
  <si>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</si>
  <si>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</si>
  <si>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</si>
  <si>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</si>
  <si>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</si>
  <si>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</si>
  <si>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</si>
  <si>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</si>
  <si>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</si>
  <si>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</si>
  <si>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</si>
  <si>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</si>
  <si>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</si>
  <si>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</si>
  <si>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</si>
  <si>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</si>
  <si>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</si>
  <si>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</si>
  <si>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</si>
  <si>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</si>
  <si>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</si>
  <si>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</si>
  <si>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</si>
  <si>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</si>
  <si>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</si>
  <si>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</si>
  <si>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</si>
  <si>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</si>
  <si>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</si>
  <si>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</si>
  <si>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</si>
  <si>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</si>
  <si>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</si>
  <si>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</si>
  <si>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</si>
  <si>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</si>
  <si>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</si>
  <si>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</si>
  <si>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</si>
  <si>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</si>
  <si>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</si>
  <si>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</si>
  <si>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</si>
  <si>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</si>
  <si>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</si>
  <si>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</si>
  <si>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</si>
  <si>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</si>
  <si>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</si>
  <si>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</si>
  <si>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</si>
  <si>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</si>
  <si>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</si>
  <si>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</si>
  <si>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</si>
  <si>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</si>
  <si>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</si>
  <si>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</si>
  <si>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</si>
  <si>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</si>
  <si>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</si>
  <si>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</si>
  <si>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</si>
  <si>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</si>
  <si>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</si>
  <si>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</si>
  <si>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</si>
  <si>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</si>
  <si>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</si>
  <si>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</si>
  <si>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</si>
  <si>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</si>
  <si>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</si>
  <si>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</si>
  <si>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</si>
  <si>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</si>
  <si>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</si>
  <si>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</si>
  <si>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</si>
  <si>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</si>
  <si>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</si>
  <si>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</si>
  <si>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</si>
  <si>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</si>
  <si>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</si>
  <si>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</si>
  <si>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</si>
  <si>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</si>
  <si>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</si>
  <si>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</si>
  <si>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</si>
  <si>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</si>
  <si>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</si>
  <si>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</si>
  <si>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</si>
  <si>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</si>
  <si>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</si>
  <si>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</si>
  <si>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</si>
  <si>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</si>
  <si>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</si>
  <si>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</si>
  <si>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</si>
  <si>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</si>
  <si>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</si>
  <si>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</si>
  <si>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</si>
  <si>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</si>
  <si>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</si>
  <si>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</si>
  <si>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</si>
  <si>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</si>
  <si>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</si>
  <si>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</si>
  <si>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</si>
  <si>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</si>
  <si>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</si>
  <si>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</si>
  <si>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</si>
  <si>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</si>
  <si>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</si>
  <si>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</si>
  <si>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</si>
  <si>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</si>
  <si>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</si>
  <si>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</si>
  <si>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</si>
  <si>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</si>
  <si>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</si>
  <si>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</si>
  <si>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</si>
  <si>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</si>
  <si>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</si>
  <si>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</si>
  <si>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</si>
  <si>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</si>
  <si>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</si>
  <si>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</si>
  <si>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</si>
  <si>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</si>
  <si>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</si>
  <si>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</si>
  <si>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</si>
  <si>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</si>
  <si>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</si>
  <si>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</si>
  <si>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</si>
  <si>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</si>
  <si>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</si>
  <si>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</si>
  <si>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</si>
  <si>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</si>
  <si>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</si>
  <si>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</si>
  <si>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</si>
  <si>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</si>
  <si>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</si>
  <si>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</si>
  <si>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</si>
  <si>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</si>
  <si>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</si>
  <si>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</si>
  <si>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</si>
  <si>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</si>
  <si>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</si>
  <si>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</si>
  <si>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</si>
  <si>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</si>
  <si>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</si>
  <si>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</si>
  <si>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</si>
  <si>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</si>
  <si>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</si>
  <si>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</si>
  <si>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</si>
  <si>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</si>
  <si>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</si>
  <si>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</si>
  <si>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</si>
  <si>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</si>
  <si>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</si>
  <si>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</si>
  <si>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</si>
  <si>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</si>
  <si>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</si>
  <si>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</si>
  <si>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</si>
  <si>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</si>
  <si>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</si>
  <si>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</si>
  <si>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</si>
  <si>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</si>
  <si>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</si>
  <si>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</si>
  <si>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</si>
  <si>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</si>
  <si>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</si>
  <si>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</si>
  <si>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</si>
  <si>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</si>
  <si>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</si>
  <si>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</si>
  <si>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</si>
  <si>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</si>
  <si>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</si>
  <si>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</si>
  <si>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</si>
  <si>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</si>
  <si>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</si>
  <si>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</si>
  <si>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</si>
  <si>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</si>
  <si>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</si>
  <si>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</si>
  <si>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</si>
  <si>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</si>
  <si>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</si>
  <si>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</si>
  <si>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</si>
  <si>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</si>
  <si>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</si>
  <si>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</si>
  <si>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</si>
  <si>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</si>
  <si>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</si>
  <si>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</si>
  <si>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</si>
  <si>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</si>
  <si>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</si>
  <si>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</si>
  <si>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</si>
  <si>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</si>
  <si>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</si>
  <si>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</si>
  <si>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</si>
  <si>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</si>
  <si>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</si>
  <si>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</si>
  <si>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</si>
  <si>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</si>
  <si>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</si>
  <si>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</si>
  <si>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</si>
  <si>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</si>
  <si>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</si>
  <si>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</si>
  <si>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</si>
  <si>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</si>
  <si>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</si>
  <si>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</si>
  <si>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</si>
  <si>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</si>
  <si>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</si>
  <si>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</si>
  <si>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</si>
  <si>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</si>
  <si>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</si>
  <si>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</si>
  <si>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</si>
  <si>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</si>
  <si>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</si>
  <si>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</si>
  <si>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</si>
  <si>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</si>
  <si>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</si>
  <si>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</si>
  <si>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</si>
  <si>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</si>
  <si>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</si>
  <si>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</si>
  <si>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</si>
  <si>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</si>
  <si>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</si>
  <si>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</si>
  <si>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</si>
  <si>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</si>
  <si>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</si>
  <si>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</si>
  <si>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</si>
  <si>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</si>
  <si>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</si>
  <si>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</si>
  <si>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</si>
  <si>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</si>
  <si>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</si>
  <si>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</si>
  <si>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</si>
  <si>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</si>
  <si>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</si>
  <si>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</si>
  <si>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</si>
  <si>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</si>
  <si>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</si>
  <si>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</si>
  <si>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</si>
  <si>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</si>
  <si>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</si>
  <si>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</si>
  <si>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</si>
  <si>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</si>
  <si>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</si>
  <si>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</si>
  <si>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</si>
  <si>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</si>
  <si>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</si>
  <si>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</si>
  <si>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</si>
  <si>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</si>
  <si>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</si>
  <si>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</si>
  <si>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</si>
  <si>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</si>
  <si>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</si>
  <si>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</si>
  <si>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</si>
  <si>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</si>
  <si>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</si>
  <si>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</si>
  <si>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</si>
  <si>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</si>
  <si>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</si>
  <si>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</si>
  <si>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</si>
  <si>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</si>
  <si>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</si>
  <si>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</si>
  <si>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</si>
  <si>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</si>
  <si>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</si>
  <si>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</si>
  <si>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</si>
  <si>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</si>
  <si>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</si>
  <si>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</si>
  <si>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</si>
  <si>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</si>
  <si>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</si>
  <si>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</si>
  <si>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</si>
  <si>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</si>
  <si>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</si>
  <si>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</si>
  <si>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</si>
  <si>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</si>
  <si>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</si>
  <si>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</si>
  <si>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</si>
  <si>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</si>
  <si>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</si>
  <si>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</si>
  <si>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</si>
  <si>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</si>
  <si>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</si>
  <si>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</si>
  <si>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</si>
  <si>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</si>
  <si>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</si>
  <si>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</si>
  <si>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</si>
  <si>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</si>
  <si>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</si>
  <si>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</si>
  <si>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</si>
  <si>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</si>
  <si>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</si>
  <si>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</si>
  <si>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</si>
  <si>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</si>
  <si>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</si>
  <si>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</si>
  <si>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</si>
  <si>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</si>
  <si>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</si>
  <si>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</si>
  <si>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</si>
  <si>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</si>
  <si>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</si>
  <si>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</si>
  <si>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</si>
  <si>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</si>
  <si>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</si>
  <si>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</si>
  <si>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</si>
  <si>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</si>
  <si>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</si>
  <si>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</si>
  <si>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</si>
  <si>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</si>
  <si>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</si>
  <si>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</si>
  <si>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</si>
  <si>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</si>
  <si>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</si>
  <si>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</si>
  <si>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</si>
  <si>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</si>
  <si>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</si>
  <si>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</si>
  <si>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</si>
  <si>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</si>
  <si>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</si>
  <si>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</si>
  <si>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</si>
  <si>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</si>
  <si>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</si>
  <si>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</si>
  <si>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</si>
  <si>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</si>
  <si>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</si>
  <si>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</si>
  <si>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</si>
  <si>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</si>
  <si>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</si>
  <si>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</si>
  <si>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</si>
  <si>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</si>
  <si>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</si>
  <si>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</si>
  <si>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</si>
  <si>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</si>
  <si>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</si>
  <si>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</si>
  <si>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</si>
  <si>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</si>
  <si>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</si>
  <si>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</si>
  <si>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</si>
  <si>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</si>
  <si>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</si>
  <si>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</si>
  <si>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</si>
  <si>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</si>
  <si>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</si>
  <si>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</si>
  <si>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</si>
  <si>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</si>
  <si>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</si>
  <si>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</si>
  <si>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</si>
  <si>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</si>
  <si>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</si>
  <si>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</si>
  <si>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</si>
  <si>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</si>
  <si>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</si>
  <si>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</si>
  <si>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</si>
  <si>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</si>
  <si>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</si>
  <si>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</si>
  <si>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</si>
  <si>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</si>
  <si>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</si>
  <si>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</si>
  <si>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</si>
  <si>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</si>
  <si>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</si>
  <si>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</si>
  <si>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</si>
  <si>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</si>
  <si>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</si>
  <si>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</si>
  <si>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</si>
  <si>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</si>
  <si>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</si>
  <si>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</si>
  <si>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</si>
  <si>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</si>
  <si>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</si>
  <si>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</si>
  <si>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</si>
  <si>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</si>
  <si>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</si>
  <si>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</si>
  <si>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</si>
  <si>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</si>
  <si>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</si>
  <si>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</si>
  <si>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</si>
  <si>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</si>
  <si>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</si>
  <si>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</si>
  <si>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</si>
  <si>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</si>
  <si>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</si>
  <si>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</si>
  <si>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</si>
  <si>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</si>
  <si>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</si>
  <si>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</si>
  <si>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</si>
  <si>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</si>
  <si>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</si>
  <si>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</si>
  <si>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</si>
  <si>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</si>
  <si>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</si>
  <si>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</si>
  <si>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</si>
  <si>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</si>
  <si>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</si>
  <si>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</si>
  <si>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</si>
  <si>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</si>
  <si>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</si>
  <si>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</si>
  <si>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</si>
  <si>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</si>
  <si>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</si>
  <si>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</si>
  <si>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</si>
  <si>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</si>
  <si>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</si>
  <si>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</si>
  <si>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</si>
  <si>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</si>
  <si>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</si>
  <si>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</si>
  <si>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</si>
  <si>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</si>
  <si>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</si>
  <si>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</si>
  <si>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</si>
  <si>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</si>
  <si>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</si>
  <si>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</si>
  <si>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</si>
  <si>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</si>
  <si>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</si>
  <si>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</si>
  <si>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</si>
  <si>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</si>
  <si>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</si>
  <si>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</si>
  <si>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</si>
  <si>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</si>
  <si>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</si>
  <si>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</si>
  <si>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</si>
  <si>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</si>
  <si>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</si>
  <si>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</si>
  <si>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</si>
  <si>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</si>
  <si>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</si>
  <si>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</si>
  <si>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</si>
  <si>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</si>
  <si>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</si>
  <si>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</si>
  <si>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</si>
  <si>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</si>
  <si>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</si>
  <si>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</si>
  <si>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</si>
  <si>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</si>
  <si>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</si>
  <si>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</si>
  <si>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</si>
  <si>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</si>
  <si>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</si>
  <si>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</si>
  <si>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</si>
  <si>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</si>
  <si>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</si>
  <si>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</si>
  <si>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</si>
  <si>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</si>
  <si>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</si>
  <si>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</si>
  <si>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</si>
  <si>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</si>
  <si>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</si>
  <si>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</si>
  <si>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</si>
  <si>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</si>
  <si>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</si>
  <si>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</si>
  <si>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</si>
  <si>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</si>
  <si>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</si>
  <si>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</si>
  <si>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</si>
  <si>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</si>
  <si>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</si>
  <si>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</si>
  <si>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</si>
  <si>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</si>
  <si>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</si>
  <si>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</si>
  <si>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</si>
  <si>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</si>
  <si>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</si>
  <si>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</si>
  <si>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</si>
  <si>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</si>
  <si>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</si>
  <si>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</si>
  <si>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</si>
  <si>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</si>
  <si>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</si>
  <si>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</si>
  <si>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</si>
  <si>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</si>
  <si>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</si>
  <si>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</si>
  <si>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</si>
  <si>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</si>
  <si>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</si>
  <si>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</si>
  <si>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</si>
  <si>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</si>
  <si>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</si>
  <si>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</si>
  <si>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</si>
  <si>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</si>
  <si>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</si>
  <si>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</si>
  <si>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</si>
  <si>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</si>
  <si>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</si>
  <si>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</si>
  <si>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</si>
  <si>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</si>
  <si>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</si>
  <si>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</si>
  <si>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</si>
  <si>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</si>
  <si>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</si>
  <si>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</si>
  <si>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</si>
  <si>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</si>
  <si>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</si>
  <si>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</si>
  <si>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</si>
  <si>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</si>
  <si>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</si>
  <si>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</si>
  <si>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</si>
  <si>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</si>
  <si>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</si>
  <si>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</si>
  <si>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</si>
  <si>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</si>
  <si>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</si>
  <si>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</si>
  <si>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</si>
  <si>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</si>
  <si>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</si>
  <si>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</si>
  <si>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</si>
  <si>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</si>
  <si>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</si>
  <si>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</si>
  <si>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</si>
  <si>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</si>
  <si>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</si>
  <si>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</si>
  <si>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</si>
  <si>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</si>
  <si>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</si>
  <si>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</si>
  <si>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</si>
  <si>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</si>
  <si>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</si>
  <si>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</si>
  <si>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</si>
  <si>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</si>
  <si>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</si>
  <si>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</si>
  <si>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</si>
  <si>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</si>
  <si>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</si>
  <si>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</si>
  <si>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</si>
  <si>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</si>
  <si>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</si>
  <si>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</si>
  <si>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</si>
  <si>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</si>
  <si>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</si>
  <si>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</si>
  <si>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</si>
  <si>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</si>
  <si>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</si>
  <si>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</si>
  <si>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</si>
  <si>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</si>
  <si>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</si>
  <si>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</si>
  <si>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</si>
  <si>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</si>
  <si>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</si>
  <si>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</si>
  <si>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</si>
  <si>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</si>
  <si>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</si>
  <si>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</si>
  <si>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</si>
  <si>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</si>
  <si>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</si>
  <si>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</si>
  <si>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</si>
  <si>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</si>
  <si>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</si>
  <si>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</si>
  <si>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</si>
  <si>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</si>
  <si>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</si>
  <si>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</si>
  <si>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</si>
  <si>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</si>
  <si>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</si>
  <si>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</si>
  <si>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</si>
  <si>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</si>
  <si>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</si>
  <si>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</si>
  <si>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</si>
  <si>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</si>
  <si>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</si>
  <si>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</si>
  <si>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</si>
  <si>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</si>
  <si>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</si>
  <si>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</si>
  <si>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</si>
  <si>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</si>
  <si>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</si>
  <si>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</si>
  <si>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</si>
  <si>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</si>
  <si>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</si>
  <si>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</si>
  <si>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</si>
  <si>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</si>
  <si>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</si>
  <si>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</si>
  <si>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</si>
  <si>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</si>
  <si>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</si>
  <si>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</si>
  <si>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</si>
  <si>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</si>
  <si>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</si>
  <si>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</si>
  <si>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</si>
  <si>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</si>
  <si>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</si>
  <si>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</si>
  <si>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</si>
  <si>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</si>
  <si>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</si>
  <si>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</si>
  <si>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</si>
  <si>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</si>
  <si>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</si>
  <si>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</si>
  <si>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</si>
  <si>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</si>
  <si>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</si>
  <si>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</si>
  <si>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</si>
  <si>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</si>
  <si>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</si>
  <si>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</si>
  <si>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</si>
  <si>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</si>
  <si>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</si>
  <si>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</si>
  <si>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</si>
  <si>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</si>
  <si>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</si>
  <si>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</si>
  <si>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</si>
  <si>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</si>
  <si>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</si>
  <si>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</si>
  <si>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</si>
  <si>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</si>
  <si>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</si>
  <si>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</si>
  <si>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</si>
  <si>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</si>
  <si>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</si>
  <si>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</si>
  <si>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</si>
  <si>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</si>
  <si>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</si>
  <si>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</si>
  <si>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</si>
  <si>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</si>
  <si>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</si>
  <si>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</si>
  <si>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</si>
  <si>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</si>
  <si>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</si>
  <si>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</si>
  <si>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</si>
  <si>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</si>
  <si>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</si>
  <si>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</si>
  <si>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</si>
  <si>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</si>
  <si>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</si>
  <si>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</si>
  <si>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</si>
  <si>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</si>
  <si>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</si>
  <si>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</si>
  <si>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</si>
  <si>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</si>
  <si>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</si>
  <si>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</si>
  <si>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</si>
  <si>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</si>
  <si>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</si>
  <si>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</si>
  <si>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</si>
  <si>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</si>
  <si>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</si>
  <si>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</si>
  <si>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</si>
  <si>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</si>
  <si>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</si>
  <si>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</si>
  <si>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</si>
  <si>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</si>
  <si>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</si>
  <si>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</si>
  <si>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</si>
  <si>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</si>
  <si>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</si>
  <si>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</si>
  <si>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</si>
  <si>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</si>
  <si>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</si>
  <si>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</si>
  <si>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</si>
  <si>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</si>
  <si>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</si>
  <si>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</si>
  <si>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</si>
  <si>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</si>
  <si>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</si>
  <si>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</si>
  <si>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</si>
  <si>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</si>
  <si>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</si>
  <si>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</si>
  <si>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</si>
  <si>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</si>
  <si>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</si>
  <si>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</si>
  <si>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</si>
  <si>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</si>
  <si>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</si>
  <si>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</si>
  <si>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</si>
  <si>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</si>
  <si>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</si>
  <si>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</si>
  <si>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</si>
  <si>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</si>
  <si>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</si>
  <si>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</si>
  <si>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</si>
  <si>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</si>
  <si>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</si>
  <si>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</si>
  <si>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</si>
  <si>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</si>
  <si>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</si>
  <si>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</si>
  <si>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</si>
  <si>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</si>
  <si>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</si>
  <si>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</si>
  <si>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</si>
  <si>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</si>
  <si>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</si>
  <si>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</si>
  <si>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</si>
  <si>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</si>
  <si>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</si>
  <si>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</si>
  <si>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</si>
  <si>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</si>
  <si>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</si>
  <si>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</si>
  <si>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</si>
  <si>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</si>
  <si>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</si>
  <si>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</si>
  <si>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</si>
  <si>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</si>
  <si>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</si>
  <si>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</si>
  <si>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</si>
  <si>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</si>
  <si>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</si>
  <si>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</si>
  <si>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</si>
  <si>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</si>
  <si>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</si>
  <si>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</si>
  <si>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</si>
  <si>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</si>
  <si>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</si>
  <si>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</si>
  <si>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</si>
  <si>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</si>
  <si>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</si>
  <si>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</si>
  <si>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</si>
  <si>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</si>
  <si>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</si>
  <si>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</si>
  <si>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</si>
  <si>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</si>
  <si>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</si>
  <si>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</si>
  <si>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</si>
  <si>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</si>
  <si>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</si>
  <si>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</si>
  <si>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</si>
  <si>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</si>
  <si>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</si>
  <si>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</si>
  <si>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</si>
  <si>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</si>
  <si>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</si>
  <si>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</si>
  <si>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</si>
  <si>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</si>
  <si>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</si>
  <si>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</si>
  <si>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</si>
  <si>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</si>
  <si>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</si>
  <si>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</si>
  <si>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</si>
  <si>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</si>
  <si>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</si>
  <si>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</si>
  <si>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</si>
  <si>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</si>
  <si>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</si>
  <si>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</si>
  <si>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</si>
  <si>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</si>
  <si>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</si>
  <si>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</si>
  <si>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</si>
  <si>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</si>
  <si>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</si>
  <si>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</si>
  <si>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</si>
  <si>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</si>
  <si>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</si>
  <si>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</si>
  <si>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</si>
  <si>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</si>
  <si>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</si>
  <si>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</si>
  <si>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</si>
  <si>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</si>
  <si>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</si>
  <si>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</si>
  <si>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</si>
  <si>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</si>
  <si>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</si>
  <si>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</si>
  <si>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</si>
  <si>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</si>
  <si>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</si>
  <si>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</si>
  <si>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</si>
  <si>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</si>
  <si>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</si>
  <si>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</si>
  <si>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</si>
  <si>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</si>
  <si>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</si>
  <si>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</si>
  <si>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</si>
  <si>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</si>
  <si>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</si>
  <si>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</si>
  <si>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</si>
  <si>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</si>
  <si>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</si>
  <si>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</si>
  <si>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</si>
  <si>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</si>
  <si>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</si>
  <si>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</si>
  <si>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</si>
  <si>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</si>
  <si>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</si>
  <si>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</si>
  <si>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</si>
  <si>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</si>
  <si>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</si>
  <si>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</si>
  <si>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</si>
  <si>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</si>
  <si>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</si>
  <si>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</si>
  <si>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</si>
  <si>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</si>
  <si>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</si>
  <si>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</si>
  <si>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</si>
  <si>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</si>
  <si>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</si>
  <si>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</si>
  <si>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</si>
  <si>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</si>
  <si>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</si>
  <si>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</si>
  <si>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</si>
  <si>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</si>
  <si>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</si>
  <si>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</si>
  <si>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</si>
  <si>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</si>
  <si>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</si>
  <si>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</si>
  <si>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</si>
  <si>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</si>
  <si>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</si>
  <si>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</si>
  <si>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</si>
  <si>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</si>
  <si>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</si>
  <si>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</si>
  <si>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</si>
  <si>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</si>
  <si>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</si>
  <si>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</si>
  <si>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</si>
  <si>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</si>
  <si>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</si>
  <si>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</si>
  <si>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</si>
  <si>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</si>
  <si>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</si>
  <si>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</si>
  <si>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</si>
  <si>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</si>
  <si>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</si>
  <si>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</si>
  <si>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</si>
  <si>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</si>
  <si>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</si>
  <si>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</si>
  <si>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</si>
  <si>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</si>
  <si>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</si>
  <si>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</si>
  <si>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</si>
  <si>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</si>
  <si>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</si>
  <si>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</si>
  <si>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</si>
  <si>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</si>
  <si>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</si>
  <si>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</si>
  <si>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</si>
  <si>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</si>
  <si>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</si>
  <si>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</si>
  <si>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</si>
  <si>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</si>
  <si>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</si>
  <si>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</si>
  <si>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</si>
  <si>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</si>
  <si>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</si>
  <si>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</si>
  <si>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</si>
  <si>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</si>
  <si>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</si>
  <si>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</si>
  <si>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</si>
  <si>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</si>
  <si>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</si>
  <si>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</si>
  <si>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</si>
  <si>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</si>
  <si>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</si>
  <si>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</si>
  <si>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</si>
  <si>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</si>
  <si>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</si>
  <si>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</si>
  <si>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</si>
  <si>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</si>
  <si>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</si>
  <si>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</si>
  <si>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</si>
  <si>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</si>
  <si>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</si>
  <si>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</si>
  <si>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</si>
  <si>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</si>
  <si>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</si>
  <si>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</si>
  <si>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</si>
  <si>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</si>
  <si>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</si>
  <si>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</si>
  <si>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</si>
  <si>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</si>
  <si>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</si>
  <si>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</si>
  <si>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</si>
  <si>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</si>
  <si>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</si>
  <si>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</si>
  <si>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</si>
  <si>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</si>
  <si>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</si>
  <si>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</si>
  <si>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</si>
  <si>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</si>
  <si>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</si>
  <si>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</si>
  <si>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</si>
  <si>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</si>
  <si>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</si>
  <si>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</si>
  <si>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</si>
  <si>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</si>
  <si>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</si>
  <si>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</si>
  <si>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</si>
  <si>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</si>
  <si>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</si>
  <si>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</si>
  <si>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</si>
  <si>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</si>
  <si>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</si>
  <si>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</si>
  <si>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</si>
  <si>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</si>
  <si>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</si>
  <si>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</si>
  <si>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</si>
  <si>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</si>
  <si>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</si>
  <si>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</si>
  <si>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</si>
  <si>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</si>
  <si>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</si>
  <si>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</si>
  <si>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</si>
  <si>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</si>
  <si>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</si>
  <si>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</si>
  <si>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</si>
  <si>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</si>
  <si>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</si>
  <si>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</si>
  <si>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</si>
  <si>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</si>
  <si>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</si>
  <si>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</si>
  <si>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</si>
  <si>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</si>
  <si>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</si>
  <si>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</si>
  <si>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</si>
  <si>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</si>
  <si>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</si>
  <si>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</si>
  <si>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</si>
  <si>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</si>
  <si>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</si>
  <si>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</si>
  <si>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</si>
  <si>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</si>
  <si>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</si>
  <si>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</si>
  <si>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</si>
  <si>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</si>
  <si>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</si>
  <si>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</si>
  <si>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</si>
  <si>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</si>
  <si>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</si>
  <si>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</si>
  <si>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</si>
  <si>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</si>
  <si>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</si>
  <si>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</si>
  <si>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</si>
  <si>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</si>
  <si>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</si>
  <si>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</si>
  <si>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</si>
  <si>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</si>
  <si>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</si>
  <si>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</si>
  <si>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</si>
  <si>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</si>
  <si>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</si>
  <si>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</si>
  <si>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</si>
  <si>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</si>
  <si>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</si>
  <si>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</si>
  <si>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</si>
  <si>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</si>
  <si>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</si>
  <si>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</si>
  <si>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</si>
  <si>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</si>
  <si>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</si>
  <si>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</si>
  <si>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</si>
  <si>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</si>
  <si>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</si>
  <si>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</si>
  <si>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</si>
  <si>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</si>
  <si>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</si>
  <si>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</si>
  <si>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</si>
  <si>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</si>
  <si>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</si>
  <si>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</si>
  <si>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</si>
  <si>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</si>
  <si>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</si>
  <si>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</si>
  <si>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</si>
  <si>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</si>
  <si>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</si>
  <si>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</si>
  <si>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</si>
  <si>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</si>
  <si>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</si>
  <si>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</si>
  <si>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</si>
  <si>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</si>
  <si>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</si>
  <si>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</si>
  <si>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</si>
  <si>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</si>
  <si>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</si>
  <si>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</si>
  <si>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</si>
  <si>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</si>
  <si>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</si>
  <si>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</si>
  <si>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</si>
  <si>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</si>
  <si>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</si>
  <si>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</si>
  <si>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</si>
  <si>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</si>
  <si>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</si>
  <si>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</si>
  <si>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</si>
  <si>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</si>
  <si>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</si>
  <si>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</si>
  <si>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</si>
  <si>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</si>
  <si>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</si>
  <si>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</si>
  <si>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</si>
  <si>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</si>
  <si>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</si>
  <si>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</si>
  <si>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</si>
  <si>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</si>
  <si>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</si>
  <si>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</si>
  <si>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</si>
  <si>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</si>
  <si>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</si>
  <si>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</si>
  <si>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</si>
  <si>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</si>
  <si>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</si>
  <si>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</si>
  <si>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</si>
  <si>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</si>
  <si>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</si>
  <si>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</si>
  <si>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</si>
  <si>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</si>
  <si>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</si>
  <si>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</si>
  <si>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</si>
  <si>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</si>
  <si>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</si>
  <si>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</si>
  <si>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</si>
  <si>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</si>
  <si>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</si>
  <si>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</si>
  <si>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</si>
  <si>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</si>
  <si>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</si>
  <si>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</si>
  <si>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</si>
  <si>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</si>
  <si>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</si>
  <si>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</si>
  <si>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</si>
  <si>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</si>
  <si>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</si>
  <si>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</si>
  <si>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</si>
  <si>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</si>
  <si>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</si>
  <si>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</si>
  <si>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</si>
  <si>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</si>
  <si>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</si>
  <si>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</si>
  <si>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</si>
  <si>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</si>
  <si>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</si>
  <si>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</si>
  <si>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</si>
  <si>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</si>
  <si>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</si>
  <si>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</si>
  <si>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</si>
  <si>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</si>
  <si>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</si>
  <si>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</si>
  <si>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</si>
  <si>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</si>
  <si>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</si>
  <si>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</si>
  <si>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</si>
  <si>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</si>
  <si>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</si>
  <si>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</si>
  <si>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</si>
  <si>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</si>
  <si>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</si>
  <si>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</si>
  <si>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</si>
  <si>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</si>
  <si>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</si>
  <si>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</si>
  <si>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</si>
  <si>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</si>
  <si>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</si>
  <si>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</si>
  <si>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</si>
  <si>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</si>
  <si>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</si>
  <si>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</si>
  <si>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</si>
  <si>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</si>
  <si>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</si>
  <si>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</si>
  <si>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</si>
  <si>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</si>
  <si>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</si>
  <si>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</si>
  <si>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</si>
  <si>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</si>
  <si>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</si>
  <si>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</si>
  <si>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</si>
  <si>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</si>
  <si>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</si>
  <si>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</si>
  <si>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</si>
  <si>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</si>
  <si>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</si>
  <si>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</si>
  <si>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</si>
  <si>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</si>
  <si>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</si>
  <si>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</si>
  <si>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</si>
  <si>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</si>
  <si>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</si>
  <si>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</si>
  <si>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</si>
  <si>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</si>
  <si>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</si>
  <si>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</si>
  <si>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</si>
  <si>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</si>
  <si>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</si>
  <si>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</si>
  <si>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</si>
  <si>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</si>
  <si>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</si>
  <si>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</si>
  <si>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</si>
  <si>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</si>
  <si>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</si>
  <si>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</si>
  <si>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</si>
  <si>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</si>
  <si>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</si>
  <si>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</si>
  <si>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</si>
  <si>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</si>
  <si>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</si>
  <si>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</si>
  <si>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</si>
  <si>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</si>
  <si>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</si>
  <si>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</si>
  <si>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</si>
  <si>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</si>
  <si>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</si>
  <si>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</si>
  <si>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</si>
  <si>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</si>
  <si>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</si>
  <si>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</si>
  <si>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</si>
  <si>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</si>
  <si>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</si>
  <si>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</si>
  <si>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</si>
  <si>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</si>
  <si>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</si>
  <si>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</si>
  <si>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</si>
  <si>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</si>
  <si>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</si>
  <si>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</si>
  <si>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</si>
  <si>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</si>
  <si>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</si>
  <si>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</si>
  <si>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</si>
  <si>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</si>
  <si>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</si>
  <si>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</si>
  <si>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</si>
  <si>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</si>
  <si>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</si>
  <si>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</si>
  <si>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</si>
  <si>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</si>
  <si>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</si>
  <si>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</si>
  <si>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</si>
  <si>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</si>
  <si>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</si>
  <si>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</si>
  <si>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</si>
  <si>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</si>
  <si>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</si>
  <si>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</si>
  <si>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</si>
  <si>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</si>
  <si>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</si>
  <si>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</si>
  <si>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</si>
  <si>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</si>
  <si>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</si>
  <si>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</si>
  <si>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</si>
  <si>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</si>
  <si>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</si>
  <si>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</si>
  <si>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</si>
  <si>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</si>
  <si>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</si>
  <si>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</si>
  <si>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</si>
  <si>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</si>
  <si>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</si>
  <si>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</si>
  <si>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</si>
  <si>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</si>
  <si>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</si>
  <si>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</si>
  <si>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</si>
  <si>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</si>
  <si>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</si>
  <si>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</si>
  <si>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</si>
  <si>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</si>
  <si>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</si>
  <si>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</si>
  <si>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</si>
  <si>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</si>
  <si>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</si>
  <si>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</si>
  <si>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</si>
  <si>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</si>
  <si>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</si>
  <si>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</si>
  <si>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</si>
  <si>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</si>
  <si>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</si>
  <si>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</si>
  <si>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</si>
  <si>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</si>
  <si>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</si>
  <si>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</si>
  <si>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</si>
  <si>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</si>
  <si>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</si>
  <si>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</si>
  <si>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</si>
  <si>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</si>
  <si>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</si>
  <si>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</si>
  <si>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</si>
  <si>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</si>
  <si>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</si>
  <si>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</si>
  <si>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</si>
  <si>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</si>
  <si>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</si>
  <si>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</si>
  <si>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</si>
  <si>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</si>
  <si>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</si>
  <si>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</si>
  <si>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</si>
  <si>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</si>
  <si>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</si>
  <si>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</si>
  <si>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</si>
  <si>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</si>
  <si>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</si>
  <si>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</si>
  <si>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</si>
  <si>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</si>
  <si>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</si>
  <si>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</si>
  <si>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</si>
  <si>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</si>
  <si>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</si>
  <si>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</si>
  <si>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</si>
  <si>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</si>
  <si>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</si>
  <si>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</si>
  <si>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</si>
  <si>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</si>
  <si>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</si>
  <si>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</si>
  <si>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</si>
  <si>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</si>
  <si>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</si>
  <si>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</si>
  <si>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</si>
  <si>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</si>
  <si>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</si>
  <si>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</si>
  <si>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</si>
  <si>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</si>
  <si>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</si>
  <si>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</si>
  <si>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</si>
  <si>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</si>
  <si>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</si>
  <si>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</si>
  <si>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</si>
  <si>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</si>
  <si>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</si>
  <si>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</si>
  <si>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</si>
  <si>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</si>
  <si>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</si>
  <si>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</si>
  <si>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</si>
  <si>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</si>
  <si>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</si>
  <si>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</si>
  <si>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</si>
  <si>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</si>
  <si>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</si>
  <si>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</si>
  <si>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</si>
  <si>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</si>
  <si>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</si>
  <si>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</si>
  <si>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</si>
  <si>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</si>
  <si>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</si>
  <si>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</si>
  <si>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</si>
  <si>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</si>
  <si>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</si>
  <si>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</si>
  <si>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</si>
  <si>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</si>
  <si>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</si>
  <si>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</si>
  <si>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</si>
  <si>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</si>
  <si>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</si>
  <si>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</si>
  <si>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</si>
  <si>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</si>
  <si>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</si>
  <si>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</si>
  <si>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</si>
  <si>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</si>
  <si>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</si>
  <si>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</si>
  <si>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</si>
  <si>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</si>
  <si>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</si>
  <si>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</si>
  <si>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</si>
  <si>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</si>
  <si>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</si>
  <si>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</si>
  <si>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</si>
  <si>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</si>
  <si>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</si>
  <si>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</si>
  <si>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</si>
  <si>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</si>
  <si>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</si>
  <si>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</si>
  <si>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</si>
  <si>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</si>
  <si>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</si>
  <si>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</si>
  <si>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</si>
  <si>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</si>
  <si>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</si>
  <si>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</si>
  <si>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</si>
  <si>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</si>
  <si>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</si>
  <si>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</si>
  <si>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</si>
  <si>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</si>
  <si>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</si>
  <si>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</si>
  <si>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</si>
  <si>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</si>
  <si>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</si>
  <si>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</si>
  <si>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</si>
  <si>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</si>
  <si>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</si>
  <si>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</si>
  <si>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</si>
  <si>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</si>
  <si>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</si>
  <si>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</si>
  <si>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</si>
  <si>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</si>
  <si>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</si>
  <si>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</si>
  <si>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</si>
  <si>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</si>
  <si>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</si>
  <si>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</si>
  <si>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</si>
  <si>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</si>
  <si>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</si>
  <si>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</si>
  <si>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</si>
  <si>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</si>
  <si>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</si>
  <si>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</si>
  <si>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</si>
  <si>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</si>
  <si>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</si>
  <si>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</si>
  <si>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</si>
  <si>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</si>
  <si>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</si>
  <si>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</si>
  <si>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</si>
  <si>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</si>
  <si>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</si>
  <si>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</si>
  <si>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</si>
  <si>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</si>
  <si>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</si>
  <si>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</si>
  <si>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</si>
  <si>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</si>
  <si>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</si>
  <si>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</si>
  <si>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</si>
  <si>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</si>
  <si>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</si>
  <si>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</si>
  <si>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</si>
  <si>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</si>
  <si>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</si>
  <si>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</si>
  <si>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</si>
  <si>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</si>
  <si>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</si>
  <si>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</si>
  <si>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</si>
  <si>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</si>
  <si>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</si>
  <si>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</si>
  <si>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</si>
  <si>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</si>
  <si>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</si>
  <si>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</si>
  <si>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</si>
  <si>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</si>
  <si>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</si>
  <si>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</si>
  <si>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</si>
  <si>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</si>
  <si>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</si>
  <si>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</si>
  <si>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</si>
  <si>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</si>
  <si>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</si>
  <si>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</si>
  <si>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</si>
  <si>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</si>
  <si>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</si>
  <si>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</si>
  <si>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</si>
  <si>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</si>
  <si>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</si>
  <si>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</si>
  <si>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</si>
  <si>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</si>
  <si>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</si>
  <si>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</si>
  <si>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</si>
  <si>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</si>
  <si>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</si>
  <si>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</si>
  <si>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</si>
  <si>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</si>
  <si>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</si>
  <si>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</si>
  <si>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</si>
  <si>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</si>
  <si>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</si>
  <si>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</si>
  <si>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</si>
  <si>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</si>
  <si>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</si>
  <si>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</si>
  <si>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</si>
  <si>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</si>
  <si>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</si>
  <si>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</si>
  <si>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</si>
  <si>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</si>
  <si>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</si>
  <si>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</si>
  <si>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</si>
  <si>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</si>
  <si>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</si>
  <si>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</si>
  <si>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</si>
  <si>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</si>
  <si>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</si>
  <si>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</si>
  <si>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</si>
  <si>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</si>
  <si>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</si>
  <si>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</si>
  <si>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</si>
  <si>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</si>
  <si>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</si>
  <si>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</si>
  <si>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</si>
  <si>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</si>
  <si>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</si>
  <si>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</si>
  <si>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</si>
  <si>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</si>
  <si>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</si>
  <si>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</si>
  <si>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</si>
  <si>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</si>
  <si>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</si>
  <si>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</si>
  <si>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</si>
  <si>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</si>
  <si>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</si>
  <si>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</si>
  <si>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</si>
  <si>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</si>
  <si>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</si>
  <si>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</si>
  <si>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</si>
  <si>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</si>
  <si>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</si>
  <si>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</si>
  <si>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</si>
  <si>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</si>
  <si>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</si>
  <si>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</si>
  <si>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</si>
  <si>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</si>
  <si>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</si>
  <si>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</si>
  <si>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</si>
  <si>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</si>
  <si>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</si>
  <si>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</si>
  <si>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</si>
  <si>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</si>
  <si>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</si>
  <si>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</si>
  <si>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</si>
  <si>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</si>
  <si>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</si>
  <si>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</si>
  <si>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</si>
  <si>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</si>
  <si>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</si>
  <si>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</si>
  <si>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</si>
  <si>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</si>
  <si>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</si>
  <si>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</si>
  <si>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</si>
  <si>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</si>
  <si>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</si>
  <si>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</si>
  <si>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</si>
  <si>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</si>
  <si>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</si>
  <si>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</si>
  <si>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</si>
  <si>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</si>
  <si>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</si>
  <si>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</si>
  <si>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</si>
  <si>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</si>
  <si>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</si>
  <si>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</si>
  <si>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</si>
  <si>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</si>
  <si>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</si>
  <si>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</si>
  <si>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</si>
  <si>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</si>
  <si>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</si>
  <si>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</si>
  <si>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</si>
  <si>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</si>
  <si>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</si>
  <si>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</si>
  <si>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</si>
  <si>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</si>
  <si>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</si>
  <si>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</si>
  <si>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</si>
  <si>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</si>
  <si>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</si>
  <si>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</si>
  <si>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</si>
  <si>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</si>
  <si>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</si>
  <si>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</si>
  <si>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</si>
  <si>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</si>
  <si>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</si>
  <si>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</si>
  <si>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</si>
  <si>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</si>
  <si>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</si>
  <si>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</si>
  <si>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</si>
  <si>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</si>
  <si>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</si>
  <si>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</si>
  <si>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</si>
  <si>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</si>
  <si>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</si>
  <si>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</si>
  <si>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</si>
  <si>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</si>
  <si>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</si>
  <si>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</si>
  <si>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</si>
  <si>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</si>
  <si>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</si>
  <si>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</si>
  <si>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</si>
  <si>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</si>
  <si>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</si>
  <si>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</si>
  <si>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</si>
  <si>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</si>
  <si>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</si>
  <si>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</si>
  <si>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</si>
  <si>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</si>
  <si>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</si>
  <si>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</si>
  <si>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</si>
  <si>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</si>
  <si>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</si>
  <si>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</si>
  <si>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</si>
  <si>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</si>
  <si>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</si>
  <si>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</si>
  <si>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</si>
  <si>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</si>
  <si>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</si>
  <si>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</si>
  <si>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</si>
  <si>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</si>
  <si>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</si>
  <si>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</si>
  <si>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</si>
  <si>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</si>
  <si>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</si>
  <si>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</si>
  <si>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</si>
  <si>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</si>
  <si>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</si>
  <si>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</si>
  <si>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</si>
  <si>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</si>
  <si>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</si>
  <si>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</si>
  <si>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</si>
  <si>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</si>
  <si>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</si>
  <si>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</si>
  <si>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</si>
  <si>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</si>
  <si>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</si>
  <si>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</si>
  <si>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</si>
  <si>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</si>
  <si>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</si>
  <si>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</si>
  <si>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</si>
  <si>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</si>
  <si>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</si>
  <si>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</si>
  <si>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</si>
  <si>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</si>
  <si>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</si>
  <si>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</si>
  <si>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</si>
  <si>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</si>
  <si>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</si>
  <si>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</si>
  <si>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</si>
  <si>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</si>
  <si>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</si>
  <si>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</si>
  <si>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</si>
  <si>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</si>
  <si>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</si>
  <si>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</si>
  <si>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</si>
  <si>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</si>
  <si>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</si>
  <si>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</si>
  <si>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</si>
  <si>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</si>
  <si>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</si>
  <si>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</si>
  <si>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</si>
  <si>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</si>
  <si>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</si>
  <si>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</si>
  <si>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</si>
  <si>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</si>
  <si>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</si>
  <si>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</si>
  <si>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</si>
  <si>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</si>
  <si>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</si>
  <si>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</si>
  <si>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</si>
  <si>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</si>
  <si>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</si>
  <si>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</si>
  <si>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</si>
  <si>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</si>
  <si>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</si>
  <si>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</si>
  <si>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</si>
  <si>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</si>
  <si>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</si>
  <si>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</si>
  <si>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</si>
  <si>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</si>
  <si>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</si>
  <si>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</si>
  <si>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</si>
  <si>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</si>
  <si>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</si>
  <si>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</si>
  <si>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</si>
  <si>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</si>
  <si>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</si>
  <si>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</si>
  <si>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</si>
  <si>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</si>
  <si>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</si>
  <si>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</si>
  <si>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</si>
  <si>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</si>
  <si>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</si>
  <si>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</si>
  <si>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</si>
  <si>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</si>
  <si>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</si>
  <si>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</si>
  <si>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</si>
  <si>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</si>
  <si>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</si>
  <si>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</si>
  <si>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</si>
  <si>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</si>
  <si>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</si>
  <si>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</si>
  <si>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</si>
  <si>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</si>
  <si>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</si>
  <si>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</si>
  <si>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</si>
  <si>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</si>
  <si>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</si>
  <si>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</si>
  <si>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</si>
  <si>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</si>
  <si>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</si>
  <si>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</si>
  <si>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</si>
  <si>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</si>
  <si>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</si>
  <si>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</si>
  <si>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</si>
  <si>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</si>
  <si>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</si>
  <si>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</si>
  <si>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</si>
  <si>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</si>
  <si>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</si>
  <si>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</si>
  <si>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</si>
  <si>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</si>
  <si>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</si>
  <si>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</si>
  <si>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</si>
  <si>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</si>
  <si>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</si>
  <si>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</si>
  <si>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</si>
  <si>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</si>
  <si>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</si>
  <si>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</si>
  <si>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</si>
  <si>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</si>
  <si>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</si>
  <si>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</si>
  <si>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</si>
  <si>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</si>
  <si>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</si>
  <si>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</si>
  <si>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</si>
  <si>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</si>
  <si>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</si>
  <si>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</si>
  <si>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</si>
  <si>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</si>
  <si>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</si>
  <si>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</si>
  <si>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</si>
  <si>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</si>
  <si>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</si>
  <si>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</si>
  <si>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</si>
  <si>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</si>
  <si>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</si>
  <si>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</si>
  <si>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</si>
  <si>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</si>
  <si>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</si>
  <si>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</si>
  <si>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</si>
  <si>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</si>
  <si>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</si>
  <si>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</si>
  <si>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</si>
  <si>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</si>
  <si>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</si>
  <si>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</si>
  <si>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</si>
  <si>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</si>
  <si>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</si>
  <si>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</si>
  <si>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</si>
  <si>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</si>
  <si>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</si>
  <si>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</si>
  <si>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</si>
  <si>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</si>
  <si>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</si>
  <si>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</si>
  <si>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</si>
  <si>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</si>
  <si>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</si>
  <si>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</si>
  <si>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</si>
  <si>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</si>
  <si>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</si>
  <si>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</si>
  <si>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</si>
  <si>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</si>
  <si>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</si>
  <si>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</si>
  <si>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</si>
  <si>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</si>
  <si>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</si>
  <si>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</si>
  <si>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</si>
  <si>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</si>
  <si>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</si>
  <si>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</si>
  <si>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</si>
  <si>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</si>
  <si>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</si>
  <si>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</si>
  <si>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</si>
  <si>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</si>
  <si>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</si>
  <si>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</si>
  <si>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</si>
  <si>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</si>
  <si>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</si>
  <si>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</si>
  <si>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</si>
  <si>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</si>
  <si>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</si>
  <si>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</si>
  <si>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</si>
  <si>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</si>
  <si>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</si>
  <si>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</si>
  <si>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</si>
  <si>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</si>
  <si>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</si>
  <si>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</si>
  <si>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</si>
  <si>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</si>
  <si>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</si>
  <si>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</si>
  <si>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</si>
  <si>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</si>
  <si>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</si>
  <si>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</si>
  <si>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</si>
  <si>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</si>
  <si>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</si>
  <si>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</si>
  <si>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</si>
  <si>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</si>
  <si>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</si>
  <si>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</si>
  <si>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</si>
  <si>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</si>
  <si>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</si>
  <si>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</si>
  <si>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</si>
  <si>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</si>
  <si>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</si>
  <si>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</si>
  <si>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</si>
  <si>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</si>
  <si>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</si>
  <si>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</si>
  <si>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</si>
  <si>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</si>
  <si>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</si>
  <si>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</si>
  <si>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</si>
  <si>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</si>
  <si>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</si>
  <si>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</si>
  <si>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</si>
  <si>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</si>
  <si>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</si>
  <si>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</si>
  <si>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</si>
  <si>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</si>
  <si>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</si>
  <si>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</si>
  <si>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</si>
  <si>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</si>
  <si>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</si>
  <si>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</si>
  <si>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</si>
  <si>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</si>
  <si>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</si>
  <si>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</si>
  <si>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</si>
  <si>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</si>
  <si>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</si>
  <si>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</si>
  <si>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</si>
  <si>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</si>
  <si>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</si>
  <si>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</si>
  <si>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</si>
  <si>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</si>
  <si>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</si>
  <si>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</si>
  <si>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</si>
  <si>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</si>
  <si>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</si>
  <si>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</si>
  <si>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</si>
  <si>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</si>
  <si>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</si>
  <si>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</si>
  <si>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</si>
  <si>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</si>
  <si>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</si>
  <si>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</si>
  <si>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</si>
  <si>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</si>
  <si>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</si>
  <si>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</si>
  <si>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</si>
  <si>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</si>
  <si>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</si>
  <si>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</si>
  <si>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</si>
  <si>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</si>
  <si>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</si>
  <si>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</si>
  <si>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</si>
  <si>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</si>
  <si>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</si>
  <si>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</si>
  <si>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</si>
  <si>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</si>
  <si>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</si>
  <si>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</si>
  <si>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</si>
  <si>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</si>
  <si>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</si>
  <si>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</si>
  <si>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</si>
  <si>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</si>
  <si>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</si>
  <si>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</si>
  <si>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</si>
  <si>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</si>
  <si>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</si>
  <si>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</si>
  <si>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</si>
  <si>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</si>
  <si>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</si>
  <si>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</si>
  <si>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</si>
  <si>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</si>
  <si>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</si>
  <si>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</si>
  <si>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</si>
  <si>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</si>
  <si>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</si>
  <si>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</si>
  <si>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</si>
  <si>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</si>
  <si>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</si>
  <si>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</si>
  <si>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</si>
  <si>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</si>
  <si>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</si>
  <si>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</si>
  <si>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</si>
  <si>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</si>
  <si>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</si>
  <si>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</si>
  <si>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</si>
  <si>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</si>
  <si>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</si>
  <si>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</si>
  <si>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</si>
  <si>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</si>
  <si>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</si>
  <si>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</si>
  <si>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</si>
  <si>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</si>
  <si>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</si>
  <si>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</si>
  <si>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</si>
  <si>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</si>
  <si>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</si>
  <si>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</si>
  <si>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</si>
  <si>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</si>
  <si>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</si>
  <si>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</si>
  <si>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</si>
  <si>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</si>
  <si>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</si>
  <si>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</si>
  <si>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</si>
  <si>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</si>
  <si>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</si>
  <si>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</si>
  <si>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</si>
  <si>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</si>
  <si>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</si>
  <si>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</si>
  <si>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</si>
  <si>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</si>
  <si>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</si>
  <si>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</si>
  <si>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</si>
  <si>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</si>
  <si>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</si>
  <si>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</si>
  <si>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</si>
  <si>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</si>
  <si>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</si>
  <si>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</si>
  <si>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</si>
  <si>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</si>
  <si>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</si>
  <si>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</si>
  <si>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</si>
  <si>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</si>
  <si>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</si>
  <si>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</si>
  <si>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</si>
  <si>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</si>
  <si>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</si>
  <si>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</si>
  <si>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</si>
  <si>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</si>
  <si>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</si>
  <si>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</si>
  <si>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</si>
  <si>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</si>
  <si>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</si>
  <si>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</si>
  <si>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</si>
  <si>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</si>
  <si>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</si>
  <si>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</si>
  <si>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</si>
  <si>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</si>
  <si>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</si>
  <si>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</si>
  <si>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</si>
  <si>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</si>
  <si>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</si>
  <si>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</si>
  <si>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</si>
  <si>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</si>
  <si>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</si>
  <si>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</si>
  <si>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</si>
  <si>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</si>
  <si>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</si>
  <si>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</si>
  <si>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</si>
  <si>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</si>
  <si>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</si>
  <si>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</si>
  <si>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</si>
  <si>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</si>
  <si>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</si>
  <si>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</si>
  <si>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</si>
  <si>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</si>
  <si>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</si>
  <si>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</si>
  <si>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</si>
  <si>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</si>
  <si>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</si>
  <si>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</si>
  <si>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</si>
  <si>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</si>
  <si>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</si>
  <si>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</si>
  <si>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</si>
  <si>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</si>
  <si>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</si>
  <si>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</si>
  <si>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</si>
  <si>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</si>
  <si>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</si>
  <si>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</si>
  <si>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</si>
  <si>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</si>
  <si>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</si>
  <si>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</si>
  <si>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</si>
  <si>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</si>
  <si>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</si>
  <si>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</si>
  <si>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</si>
  <si>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</si>
  <si>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</si>
  <si>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</si>
  <si>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</si>
  <si>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</si>
  <si>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</si>
  <si>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</si>
  <si>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</si>
  <si>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</si>
  <si>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</si>
  <si>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</si>
  <si>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</si>
  <si>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</si>
  <si>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</si>
  <si>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</si>
  <si>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</si>
  <si>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</si>
  <si>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</si>
  <si>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</si>
  <si>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</si>
  <si>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</si>
  <si>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</si>
  <si>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</si>
  <si>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</si>
  <si>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</si>
  <si>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</si>
  <si>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</si>
  <si>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</si>
  <si>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</si>
  <si>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</si>
  <si>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</si>
  <si>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</si>
  <si>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</si>
  <si>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</si>
  <si>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</si>
  <si>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</si>
  <si>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</si>
  <si>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</si>
  <si>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</si>
  <si>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</si>
  <si>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</si>
  <si>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</si>
  <si>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</si>
  <si>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</si>
  <si>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</si>
  <si>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</si>
  <si>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</si>
  <si>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</si>
  <si>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</si>
  <si>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</si>
  <si>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</si>
  <si>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</si>
  <si>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</si>
  <si>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</si>
  <si>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</si>
  <si>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</si>
  <si>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</si>
  <si>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</si>
  <si>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</si>
  <si>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</si>
  <si>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</si>
  <si>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</si>
  <si>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</si>
  <si>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</si>
  <si>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</si>
  <si>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</si>
  <si>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</si>
  <si>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</si>
  <si>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</si>
  <si>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</si>
  <si>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</si>
  <si>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</si>
  <si>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</si>
  <si>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</si>
  <si>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</si>
  <si>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</si>
  <si>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</si>
  <si>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</si>
  <si>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</si>
  <si>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</si>
  <si>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</si>
  <si>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</si>
  <si>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</si>
  <si>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</si>
  <si>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</si>
  <si>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</si>
  <si>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</si>
  <si>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</si>
  <si>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</si>
  <si>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</si>
  <si>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</si>
  <si>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</si>
  <si>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</si>
  <si>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</si>
  <si>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</si>
  <si>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</si>
  <si>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</si>
  <si>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</si>
  <si>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</si>
  <si>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</si>
  <si>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</si>
  <si>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</si>
  <si>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</si>
  <si>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</si>
  <si>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</si>
  <si>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</si>
  <si>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</si>
  <si>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</si>
  <si>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</si>
  <si>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</si>
  <si>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</si>
  <si>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</si>
  <si>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</si>
  <si>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</si>
  <si>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</si>
  <si>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</si>
  <si>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</si>
  <si>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</si>
  <si>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</si>
  <si>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</si>
  <si>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</si>
  <si>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</si>
  <si>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</si>
  <si>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</si>
  <si>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</si>
  <si>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</si>
  <si>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</si>
  <si>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</si>
  <si>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</si>
  <si>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</si>
  <si>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</si>
  <si>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</si>
  <si>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</si>
  <si>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</si>
  <si>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</si>
  <si>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</si>
  <si>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</si>
  <si>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</si>
  <si>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</si>
  <si>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</si>
  <si>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</si>
  <si>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</si>
  <si>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</si>
  <si>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</si>
  <si>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</si>
  <si>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</si>
  <si>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</si>
  <si>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</si>
  <si>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</si>
  <si>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</si>
  <si>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</si>
  <si>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</si>
  <si>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</si>
  <si>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</si>
  <si>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</si>
  <si>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</si>
  <si>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</si>
  <si>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</si>
  <si>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</si>
  <si>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</si>
  <si>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</si>
  <si>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</si>
  <si>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</si>
  <si>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</si>
  <si>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</si>
  <si>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</si>
  <si>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</si>
  <si>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</si>
  <si>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</si>
  <si>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</si>
  <si>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</si>
  <si>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</si>
  <si>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</si>
  <si>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</si>
  <si>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</si>
  <si>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</si>
  <si>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</si>
  <si>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</si>
  <si>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</si>
  <si>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</si>
  <si>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</si>
  <si>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</si>
  <si>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</si>
  <si>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</si>
  <si>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</si>
  <si>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</si>
  <si>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</si>
  <si>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</si>
  <si>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</si>
  <si>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</si>
  <si>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</si>
  <si>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</si>
  <si>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</si>
  <si>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</si>
  <si>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</si>
  <si>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</si>
  <si>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</si>
  <si>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</si>
  <si>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</si>
  <si>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</si>
  <si>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</si>
  <si>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</si>
  <si>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</si>
  <si>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</si>
  <si>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</si>
  <si>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</si>
  <si>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</si>
  <si>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</si>
  <si>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</si>
  <si>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</si>
  <si>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</si>
  <si>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</si>
  <si>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</si>
  <si>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</si>
  <si>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</si>
  <si>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</si>
  <si>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</si>
  <si>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</si>
  <si>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</si>
  <si>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</si>
  <si>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</si>
  <si>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</si>
  <si>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</si>
  <si>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</si>
  <si>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</si>
  <si>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</si>
  <si>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</si>
  <si>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</si>
  <si>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</si>
  <si>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</si>
  <si>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</si>
  <si>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</si>
  <si>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</si>
  <si>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</si>
  <si>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</si>
  <si>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</si>
  <si>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</si>
  <si>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</si>
  <si>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</si>
  <si>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</si>
  <si>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</si>
  <si>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</si>
  <si>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</si>
  <si>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</si>
  <si>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</si>
  <si>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</si>
  <si>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</si>
  <si>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</si>
  <si>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</si>
  <si>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</si>
  <si>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</si>
  <si>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</si>
  <si>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</si>
  <si>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</si>
  <si>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</si>
  <si>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</si>
  <si>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</si>
  <si>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</si>
  <si>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</si>
  <si>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</si>
  <si>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</si>
  <si>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</si>
  <si>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</si>
  <si>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</si>
  <si>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</si>
  <si>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</si>
  <si>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</si>
  <si>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</si>
  <si>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</si>
  <si>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</si>
  <si>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</si>
  <si>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</si>
  <si>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</si>
  <si>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</si>
  <si>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</si>
  <si>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</si>
  <si>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</si>
  <si>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</si>
  <si>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</si>
  <si>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</si>
  <si>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</si>
  <si>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</si>
  <si>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</si>
  <si>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</si>
  <si>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</si>
  <si>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</si>
  <si>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</si>
  <si>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</si>
  <si>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</si>
  <si>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</si>
  <si>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</si>
  <si>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</si>
  <si>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</si>
  <si>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</si>
  <si>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</si>
  <si>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</si>
  <si>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</si>
  <si>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</si>
  <si>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</si>
  <si>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</si>
  <si>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</si>
  <si>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</si>
  <si>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</si>
  <si>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</si>
  <si>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</si>
  <si>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</si>
  <si>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</si>
  <si>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</si>
  <si>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</si>
  <si>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</si>
  <si>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</si>
  <si>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</si>
  <si>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</si>
  <si>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</si>
  <si>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</si>
  <si>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</si>
  <si>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</si>
  <si>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</si>
  <si>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</si>
  <si>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</si>
  <si>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</si>
  <si>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</si>
  <si>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</si>
  <si>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</si>
  <si>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</si>
  <si>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</si>
  <si>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</si>
  <si>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</si>
  <si>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</si>
  <si>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</si>
  <si>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</si>
  <si>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</si>
  <si>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</si>
  <si>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</si>
  <si>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</si>
  <si>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</si>
  <si>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</si>
  <si>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</si>
  <si>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</si>
  <si>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</si>
  <si>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</si>
  <si>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</si>
  <si>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</si>
  <si>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</si>
  <si>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</si>
  <si>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</si>
  <si>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</si>
  <si>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</si>
  <si>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</si>
  <si>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</si>
  <si>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</si>
  <si>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</si>
  <si>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</si>
  <si>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</si>
  <si>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</si>
  <si>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</si>
  <si>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</si>
  <si>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</si>
  <si>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</si>
  <si>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</si>
  <si>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</si>
  <si>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</si>
  <si>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</si>
  <si>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</si>
  <si>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</si>
  <si>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</si>
  <si>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</si>
  <si>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</si>
  <si>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</si>
  <si>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</si>
  <si>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</si>
  <si>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</si>
  <si>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</si>
  <si>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</si>
  <si>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</si>
  <si>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</si>
  <si>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</si>
  <si>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</si>
  <si>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</si>
  <si>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</si>
  <si>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</si>
  <si>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</si>
  <si>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</si>
  <si>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</si>
  <si>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</si>
  <si>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</si>
  <si>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</si>
  <si>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</si>
  <si>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</si>
  <si>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</si>
  <si>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</si>
  <si>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</si>
  <si>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</si>
  <si>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</si>
  <si>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</si>
  <si>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</si>
  <si>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</si>
  <si>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</si>
  <si>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</si>
  <si>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</si>
  <si>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</si>
  <si>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</si>
  <si>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</si>
  <si>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</si>
  <si>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</si>
  <si>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</si>
  <si>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</si>
  <si>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</si>
  <si>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</si>
  <si>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</si>
  <si>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</si>
  <si>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</si>
  <si>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</si>
  <si>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</si>
  <si>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</si>
  <si>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</si>
  <si>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</si>
  <si>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</si>
  <si>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</si>
  <si>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</si>
  <si>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</si>
  <si>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</si>
  <si>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</si>
  <si>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</si>
  <si>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</si>
  <si>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</si>
  <si>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</si>
  <si>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</si>
  <si>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</si>
  <si>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</si>
  <si>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</si>
  <si>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</si>
  <si>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</si>
  <si>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</si>
  <si>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</si>
  <si>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</si>
  <si>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</si>
  <si>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</si>
  <si>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</si>
  <si>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</si>
  <si>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</si>
  <si>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</si>
  <si>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</si>
  <si>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</si>
  <si>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</si>
  <si>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</si>
  <si>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</si>
  <si>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</si>
  <si>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</si>
  <si>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</si>
  <si>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</si>
  <si>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</si>
  <si>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</si>
  <si>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</si>
  <si>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</si>
  <si>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</si>
  <si>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</si>
  <si>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</si>
  <si>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</si>
  <si>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</si>
  <si>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</si>
  <si>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</si>
  <si>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</si>
  <si>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</si>
  <si>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</si>
  <si>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</si>
  <si>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</si>
  <si>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</si>
  <si>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</si>
  <si>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</si>
  <si>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</si>
  <si>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</si>
  <si>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</si>
  <si>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</si>
  <si>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</si>
  <si>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</si>
  <si>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</si>
  <si>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</si>
  <si>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</si>
  <si>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</si>
  <si>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</si>
  <si>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</si>
  <si>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</si>
  <si>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</si>
  <si>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</si>
  <si>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</si>
  <si>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</si>
  <si>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</si>
  <si>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</si>
  <si>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</si>
  <si>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</si>
  <si>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</si>
  <si>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</si>
  <si>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</si>
  <si>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</si>
  <si>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</si>
  <si>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</si>
  <si>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</si>
  <si>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</si>
  <si>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</si>
  <si>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</si>
  <si>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</si>
  <si>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</si>
  <si>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</si>
  <si>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</si>
  <si>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</si>
  <si>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</si>
  <si>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</si>
  <si>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</si>
  <si>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</si>
  <si>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</si>
  <si>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</si>
  <si>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</si>
  <si>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</si>
  <si>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</si>
  <si>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</si>
  <si>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</si>
  <si>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</si>
  <si>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</si>
  <si>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</si>
  <si>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</si>
  <si>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</si>
  <si>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</si>
  <si>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</si>
  <si>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</si>
  <si>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</si>
  <si>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</si>
  <si>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</si>
  <si>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</si>
  <si>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</si>
  <si>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</si>
  <si>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</si>
  <si>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</si>
  <si>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</si>
  <si>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</si>
  <si>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</si>
  <si>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</si>
  <si>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</si>
  <si>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</si>
  <si>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</si>
  <si>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</si>
  <si>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</si>
  <si>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</si>
  <si>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</si>
  <si>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</si>
  <si>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</si>
  <si>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</si>
  <si>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</si>
  <si>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</si>
  <si>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</si>
  <si>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</si>
  <si>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</si>
  <si>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</si>
  <si>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</si>
  <si>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</si>
  <si>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</si>
  <si>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</si>
  <si>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</si>
  <si>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</si>
  <si>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</si>
  <si>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</si>
  <si>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</si>
  <si>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</si>
  <si>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</si>
  <si>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</si>
  <si>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</si>
  <si>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</si>
  <si>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</si>
  <si>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</si>
  <si>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</si>
  <si>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</si>
  <si>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</si>
  <si>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</si>
  <si>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</si>
  <si>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</si>
  <si>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</si>
  <si>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</si>
  <si>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</si>
  <si>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</si>
  <si>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</si>
  <si>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</si>
  <si>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</si>
  <si>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</si>
  <si>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</si>
  <si>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</si>
  <si>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</si>
  <si>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</si>
  <si>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</si>
  <si>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</si>
  <si>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</si>
  <si>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</si>
  <si>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</si>
  <si>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</si>
  <si>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</si>
  <si>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</si>
  <si>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</si>
  <si>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</si>
  <si>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</si>
  <si>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</si>
  <si>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</si>
  <si>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</si>
  <si>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</si>
  <si>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</si>
  <si>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</si>
  <si>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</si>
  <si>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</si>
  <si>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</si>
  <si>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</si>
  <si>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</si>
  <si>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</si>
  <si>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</si>
  <si>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</si>
  <si>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</si>
  <si>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</si>
  <si>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</si>
  <si>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</si>
  <si>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</si>
  <si>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</si>
  <si>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</si>
  <si>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</si>
  <si>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</si>
  <si>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</si>
  <si>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</si>
  <si>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</si>
  <si>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</si>
  <si>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</si>
  <si>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</si>
  <si>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</si>
  <si>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</si>
  <si>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</si>
  <si>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</si>
  <si>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</si>
  <si>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</si>
  <si>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</si>
  <si>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</si>
  <si>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</si>
  <si>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</si>
  <si>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</si>
  <si>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</si>
  <si>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</si>
  <si>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</si>
  <si>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</si>
  <si>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</si>
  <si>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</si>
  <si>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</si>
  <si>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</si>
  <si>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</si>
  <si>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</si>
  <si>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</si>
  <si>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</si>
  <si>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</si>
  <si>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</si>
  <si>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</si>
  <si>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</si>
  <si>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</si>
  <si>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</si>
  <si>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</si>
  <si>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</si>
  <si>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</si>
  <si>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</si>
  <si>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</si>
  <si>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</si>
  <si>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</si>
  <si>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</si>
  <si>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</si>
  <si>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</si>
  <si>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</si>
  <si>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</si>
  <si>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</si>
  <si>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</si>
  <si>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</si>
  <si>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</si>
  <si>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</si>
  <si>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</si>
  <si>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</si>
  <si>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</si>
  <si>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</si>
  <si>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</si>
  <si>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</si>
  <si>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</si>
  <si>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</si>
  <si>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</si>
  <si>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</si>
  <si>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</si>
  <si>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</si>
  <si>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</si>
  <si>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</si>
  <si>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</si>
  <si>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</si>
  <si>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</si>
  <si>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</si>
  <si>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</si>
  <si>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</si>
  <si>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</si>
  <si>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</si>
  <si>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</si>
  <si>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</si>
  <si>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</si>
  <si>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</si>
  <si>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</si>
  <si>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</si>
  <si>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</si>
  <si>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</si>
  <si>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</si>
  <si>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</si>
  <si>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</si>
  <si>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</si>
  <si>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</si>
  <si>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</si>
  <si>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</si>
  <si>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</si>
  <si>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</si>
  <si>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</si>
  <si>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</si>
  <si>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</si>
  <si>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</si>
  <si>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</si>
  <si>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</si>
  <si>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</si>
  <si>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</si>
  <si>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</si>
  <si>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</si>
  <si>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</si>
  <si>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</si>
  <si>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</si>
  <si>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</si>
  <si>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</si>
  <si>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</si>
  <si>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</si>
  <si>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</si>
  <si>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</si>
  <si>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</si>
  <si>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</si>
  <si>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</si>
  <si>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</si>
  <si>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</si>
  <si>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</si>
  <si>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</si>
  <si>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</si>
  <si>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</si>
  <si>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</si>
  <si>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</si>
  <si>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</si>
  <si>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</si>
  <si>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</si>
  <si>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</si>
  <si>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</si>
  <si>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</si>
  <si>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</si>
  <si>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</si>
  <si>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</si>
  <si>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</si>
  <si>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</si>
  <si>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</si>
  <si>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</si>
  <si>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</si>
  <si>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</si>
  <si>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</si>
  <si>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</si>
  <si>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</si>
  <si>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</si>
  <si>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</si>
  <si>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</si>
  <si>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</si>
  <si>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</si>
  <si>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</si>
  <si>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</si>
  <si>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</si>
  <si>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</si>
  <si>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</si>
  <si>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</si>
  <si>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</si>
  <si>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</si>
  <si>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</si>
  <si>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</si>
  <si>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</si>
  <si>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</si>
  <si>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</si>
  <si>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</si>
  <si>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</si>
  <si>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</si>
  <si>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</si>
  <si>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</si>
  <si>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</si>
  <si>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</si>
  <si>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</si>
  <si>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</si>
  <si>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</si>
  <si>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</si>
  <si>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</si>
  <si>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</si>
  <si>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</si>
  <si>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</si>
  <si>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</si>
  <si>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</si>
  <si>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</si>
  <si>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</si>
  <si>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</si>
  <si>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</si>
  <si>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</si>
  <si>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</si>
  <si>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</si>
  <si>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</si>
  <si>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</si>
  <si>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</si>
  <si>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</si>
  <si>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</si>
  <si>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</si>
  <si>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</si>
  <si>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</si>
  <si>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</si>
  <si>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</si>
  <si>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</si>
  <si>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</si>
  <si>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</si>
  <si>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</si>
  <si>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</si>
  <si>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</si>
  <si>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</si>
  <si>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</si>
  <si>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</si>
  <si>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</si>
  <si>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</si>
  <si>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</si>
  <si>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</si>
  <si>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</si>
  <si>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</si>
  <si>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</si>
  <si>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</si>
  <si>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</si>
  <si>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</si>
  <si>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</si>
  <si>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</si>
  <si>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</si>
  <si>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</si>
  <si>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</si>
  <si>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</si>
  <si>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</si>
  <si>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</si>
  <si>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</si>
  <si>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</si>
  <si>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</si>
  <si>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</si>
  <si>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</si>
  <si>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</si>
  <si>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</si>
  <si>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</si>
  <si>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</si>
  <si>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</si>
  <si>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</si>
  <si>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</si>
  <si>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</si>
  <si>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</si>
  <si>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</si>
  <si>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</si>
  <si>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</si>
  <si>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</si>
  <si>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</si>
  <si>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</si>
  <si>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</si>
  <si>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</si>
  <si>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</si>
  <si>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</si>
  <si>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</si>
  <si>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</si>
  <si>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</si>
  <si>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</si>
  <si>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</si>
  <si>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</si>
  <si>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</si>
  <si>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</si>
  <si>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</si>
  <si>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</si>
  <si>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</si>
  <si>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</si>
  <si>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</si>
  <si>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</si>
  <si>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</si>
  <si>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</si>
  <si>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</si>
  <si>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</si>
  <si>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</si>
  <si>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</si>
  <si>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</si>
  <si>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</si>
  <si>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</si>
  <si>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</si>
  <si>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</si>
  <si>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</si>
  <si>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</si>
  <si>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</si>
  <si>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</si>
  <si>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</si>
  <si>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</si>
  <si>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</si>
  <si>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</si>
  <si>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</si>
  <si>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</si>
  <si>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</si>
  <si>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</si>
  <si>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</si>
  <si>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</si>
  <si>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</si>
  <si>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</si>
  <si>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</si>
  <si>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</si>
  <si>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</si>
  <si>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</si>
  <si>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</si>
  <si>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</si>
  <si>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</si>
  <si>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</si>
  <si>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</si>
  <si>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</si>
  <si>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</si>
  <si>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</si>
  <si>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</si>
  <si>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</si>
  <si>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</si>
  <si>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</si>
  <si>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</si>
  <si>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</si>
  <si>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</si>
  <si>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</si>
  <si>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</si>
  <si>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</si>
  <si>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</si>
  <si>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</si>
  <si>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</si>
  <si>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</si>
  <si>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</si>
  <si>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</si>
  <si>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</si>
  <si>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</si>
  <si>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</si>
  <si>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</si>
  <si>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</si>
  <si>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</si>
  <si>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</si>
  <si>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</si>
  <si>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</si>
  <si>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</si>
  <si>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</si>
  <si>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</si>
  <si>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</si>
  <si>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</si>
  <si>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</si>
  <si>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</si>
  <si>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</si>
  <si>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</si>
  <si>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</si>
  <si>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</si>
  <si>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</si>
  <si>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</si>
  <si>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</si>
  <si>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</si>
  <si>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</si>
  <si>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</si>
  <si>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</si>
  <si>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</si>
  <si>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</si>
  <si>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</si>
  <si>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</si>
  <si>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</si>
  <si>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</si>
  <si>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</si>
  <si>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</si>
  <si>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</si>
  <si>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</si>
  <si>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</si>
  <si>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</si>
  <si>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</si>
  <si>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</si>
  <si>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</si>
  <si>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</si>
  <si>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</si>
  <si>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</si>
  <si>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</si>
  <si>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</si>
  <si>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</si>
  <si>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</si>
  <si>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</si>
  <si>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</si>
  <si>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</si>
  <si>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</si>
  <si>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</si>
  <si>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</si>
  <si>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</si>
  <si>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</si>
  <si>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</si>
  <si>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</si>
  <si>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</si>
  <si>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</si>
  <si>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</si>
  <si>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</si>
  <si>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</si>
  <si>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</si>
  <si>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</si>
  <si>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</si>
  <si>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</si>
  <si>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</si>
  <si>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</si>
  <si>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</si>
  <si>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</si>
  <si>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</si>
  <si>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</si>
  <si>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</si>
  <si>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</si>
  <si>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</si>
  <si>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</si>
  <si>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</si>
  <si>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</si>
  <si>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</si>
  <si>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</si>
  <si>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</si>
  <si>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</si>
  <si>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</si>
  <si>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</si>
  <si>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</si>
  <si>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</si>
  <si>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</si>
  <si>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</si>
  <si>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</si>
  <si>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</si>
  <si>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</si>
  <si>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</si>
  <si>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</si>
  <si>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</si>
  <si>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</si>
  <si>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</si>
  <si>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</si>
  <si>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</si>
  <si>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</si>
  <si>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</si>
  <si>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</si>
  <si>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</si>
  <si>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</si>
  <si>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</si>
  <si>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</si>
  <si>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</si>
  <si>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</si>
  <si>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</si>
  <si>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</si>
  <si>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</si>
  <si>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</si>
  <si>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</si>
  <si>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</si>
  <si>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</si>
  <si>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</si>
  <si>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</si>
  <si>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</si>
  <si>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</si>
  <si>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</si>
  <si>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</si>
  <si>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</si>
  <si>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</si>
  <si>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</si>
  <si>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</si>
  <si>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</si>
  <si>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</si>
  <si>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</si>
  <si>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</si>
  <si>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</si>
  <si>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</si>
  <si>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</si>
  <si>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</si>
  <si>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</si>
  <si>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</si>
  <si>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</si>
  <si>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</si>
  <si>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</si>
  <si>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</si>
  <si>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</si>
  <si>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</si>
  <si>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</si>
  <si>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</si>
  <si>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</si>
  <si>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</si>
  <si>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</si>
  <si>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</si>
  <si>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</si>
  <si>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</si>
  <si>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</si>
  <si>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</si>
  <si>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</si>
  <si>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</si>
  <si>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</si>
  <si>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</si>
  <si>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</si>
  <si>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</si>
  <si>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</si>
  <si>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</si>
  <si>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</si>
  <si>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</si>
  <si>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</si>
  <si>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</si>
  <si>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</si>
  <si>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</si>
  <si>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</si>
  <si>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</si>
  <si>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</si>
  <si>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</si>
  <si>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</si>
  <si>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</si>
  <si>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</si>
  <si>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</si>
  <si>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</si>
  <si>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</si>
  <si>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</si>
  <si>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</si>
  <si>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</si>
  <si>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</si>
  <si>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</si>
  <si>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</si>
  <si>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</si>
  <si>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</si>
  <si>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</si>
  <si>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</si>
  <si>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</si>
  <si>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</si>
  <si>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</si>
  <si>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</si>
  <si>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</si>
  <si>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</si>
  <si>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</si>
  <si>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</si>
  <si>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</si>
  <si>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</si>
  <si>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</si>
  <si>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</si>
  <si>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</si>
  <si>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</si>
  <si>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</si>
  <si>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</si>
  <si>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</si>
  <si>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</si>
  <si>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</si>
  <si>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</si>
  <si>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</si>
  <si>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</si>
  <si>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</si>
  <si>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</si>
  <si>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</si>
  <si>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</si>
  <si>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</si>
  <si>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</si>
  <si>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</si>
  <si>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</si>
  <si>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</si>
  <si>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</si>
  <si>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</si>
  <si>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</si>
  <si>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</si>
  <si>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</si>
  <si>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</si>
  <si>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</si>
  <si>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</si>
  <si>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</si>
  <si>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</si>
  <si>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</si>
  <si>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</si>
  <si>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</si>
  <si>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</si>
  <si>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</si>
  <si>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</si>
  <si>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</si>
  <si>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</si>
  <si>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</si>
  <si>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</si>
  <si>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</si>
  <si>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</si>
  <si>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</si>
  <si>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</si>
  <si>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</si>
  <si>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</si>
  <si>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</si>
  <si>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</si>
  <si>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</si>
  <si>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</si>
  <si>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</si>
  <si>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</si>
  <si>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</si>
  <si>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</si>
  <si>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</si>
  <si>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</si>
  <si>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</si>
  <si>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</si>
  <si>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</si>
  <si>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</si>
  <si>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</si>
  <si>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</si>
  <si>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</si>
  <si>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</si>
  <si>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</si>
  <si>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</si>
  <si>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</si>
  <si>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</si>
  <si>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</si>
  <si>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</si>
  <si>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</si>
  <si>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</si>
  <si>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</si>
  <si>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</si>
  <si>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</si>
  <si>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</si>
  <si>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</si>
  <si>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</si>
  <si>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</si>
  <si>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</si>
  <si>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</si>
  <si>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</si>
  <si>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</si>
  <si>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</si>
  <si>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</si>
  <si>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</si>
  <si>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</si>
  <si>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</si>
  <si>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</si>
  <si>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</si>
  <si>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</si>
  <si>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</si>
  <si>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</si>
  <si>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</si>
  <si>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</si>
  <si>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</si>
  <si>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</si>
  <si>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</si>
  <si>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</si>
  <si>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</si>
  <si>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</si>
  <si>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</si>
  <si>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</si>
  <si>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</si>
  <si>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</si>
  <si>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</si>
  <si>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</si>
  <si>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</si>
  <si>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</si>
  <si>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</si>
  <si>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</si>
  <si>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</si>
  <si>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</si>
  <si>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</si>
  <si>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</si>
  <si>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</si>
  <si>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</si>
  <si>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</si>
  <si>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</si>
  <si>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</si>
  <si>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</si>
  <si>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</si>
  <si>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</si>
  <si>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</si>
  <si>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</si>
  <si>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</si>
  <si>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</si>
  <si>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</si>
  <si>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</si>
  <si>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</si>
  <si>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</si>
  <si>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</si>
  <si>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</si>
  <si>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</si>
  <si>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</si>
  <si>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</si>
  <si>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</si>
  <si>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</si>
  <si>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</si>
  <si>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</si>
  <si>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</si>
  <si>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</si>
  <si>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</si>
  <si>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</si>
  <si>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</si>
  <si>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</si>
  <si>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</si>
  <si>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</si>
  <si>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</si>
  <si>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</si>
  <si>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</si>
  <si>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</si>
  <si>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</si>
  <si>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</si>
  <si>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</si>
  <si>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</si>
  <si>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</si>
  <si>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</si>
  <si>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</si>
  <si>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</si>
  <si>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</si>
  <si>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</si>
  <si>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</si>
  <si>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</si>
  <si>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</si>
  <si>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</si>
  <si>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</si>
  <si>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</si>
  <si>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</si>
  <si>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</si>
  <si>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</si>
  <si>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</si>
  <si>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</si>
  <si>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</si>
  <si>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</si>
  <si>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</si>
  <si>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</si>
  <si>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</si>
  <si>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</si>
  <si>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</si>
  <si>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</si>
  <si>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</si>
  <si>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</si>
  <si>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</si>
  <si>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</si>
  <si>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</si>
  <si>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</si>
  <si>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</si>
  <si>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</si>
  <si>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</si>
  <si>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</si>
  <si>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</si>
  <si>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</si>
  <si>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</si>
  <si>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</si>
  <si>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</si>
  <si>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</si>
  <si>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</si>
  <si>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</si>
  <si>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</si>
  <si>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</si>
  <si>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</si>
  <si>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</si>
  <si>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</si>
  <si>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</si>
  <si>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</si>
  <si>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</si>
  <si>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</si>
  <si>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</si>
  <si>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</si>
  <si>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</si>
  <si>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</si>
  <si>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</si>
  <si>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</si>
  <si>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</si>
  <si>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</si>
  <si>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</si>
  <si>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</si>
  <si>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</si>
  <si>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</si>
  <si>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</si>
  <si>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</si>
  <si>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</si>
  <si>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</si>
  <si>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</si>
  <si>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</si>
  <si>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</si>
  <si>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</si>
  <si>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</si>
  <si>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</si>
  <si>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</si>
  <si>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</si>
  <si>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</si>
  <si>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</si>
  <si>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</si>
  <si>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</si>
  <si>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</si>
  <si>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</si>
  <si>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</si>
  <si>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</si>
  <si>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</si>
  <si>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</si>
  <si>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</si>
  <si>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</si>
  <si>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</si>
  <si>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</si>
  <si>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</si>
  <si>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</si>
  <si>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</si>
  <si>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</si>
  <si>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</si>
  <si>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</si>
  <si>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</si>
  <si>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</si>
  <si>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</si>
  <si>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</si>
  <si>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</si>
  <si>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</si>
  <si>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</si>
  <si>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</si>
  <si>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</si>
  <si>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</si>
  <si>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</si>
  <si>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</si>
  <si>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</si>
  <si>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</si>
  <si>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</si>
  <si>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</si>
  <si>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</si>
  <si>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</si>
  <si>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</si>
  <si>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</si>
  <si>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</si>
  <si>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</si>
  <si>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</si>
  <si>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</si>
  <si>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</si>
  <si>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</si>
  <si>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</si>
  <si>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</si>
  <si>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</si>
  <si>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</si>
  <si>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</si>
  <si>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</si>
  <si>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</si>
  <si>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</si>
  <si>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</si>
  <si>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</si>
  <si>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</si>
  <si>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</si>
  <si>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</si>
  <si>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</si>
  <si>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</si>
  <si>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</si>
  <si>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</si>
  <si>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</si>
  <si>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</si>
  <si>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</si>
  <si>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</si>
  <si>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</si>
  <si>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</si>
  <si>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</si>
  <si>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</si>
  <si>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</si>
  <si>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</si>
  <si>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</si>
  <si>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</si>
  <si>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</si>
  <si>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</si>
  <si>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</si>
  <si>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</si>
  <si>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</si>
  <si>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</si>
  <si>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</si>
  <si>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</si>
  <si>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</si>
  <si>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</si>
  <si>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</si>
  <si>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</si>
  <si>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</si>
  <si>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</si>
  <si>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</si>
  <si>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</si>
  <si>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</si>
  <si>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</si>
  <si>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</si>
  <si>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</si>
  <si>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</si>
  <si>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</si>
  <si>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</si>
  <si>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</si>
  <si>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</si>
  <si>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</si>
  <si>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</si>
  <si>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</si>
  <si>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</si>
  <si>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</si>
  <si>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</si>
  <si>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</si>
  <si>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</si>
  <si>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</si>
  <si>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</si>
  <si>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</si>
  <si>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</si>
  <si>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</si>
  <si>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</si>
  <si>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</si>
  <si>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</si>
  <si>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</si>
  <si>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</si>
  <si>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</si>
  <si>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</si>
  <si>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</si>
  <si>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</si>
  <si>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</si>
  <si>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</si>
  <si>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</si>
  <si>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</si>
  <si>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</si>
  <si>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</si>
  <si>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</si>
  <si>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</si>
  <si>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</si>
  <si>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</si>
  <si>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</si>
  <si>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</si>
  <si>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</si>
  <si>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</si>
  <si>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</si>
  <si>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</si>
  <si>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</si>
  <si>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</si>
  <si>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</si>
  <si>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</si>
  <si>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</si>
  <si>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</si>
  <si>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</si>
  <si>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</si>
  <si>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</si>
  <si>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</si>
  <si>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</si>
  <si>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</si>
  <si>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</si>
  <si>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</si>
  <si>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</si>
  <si>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</si>
  <si>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</si>
  <si>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</si>
  <si>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</si>
  <si>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</si>
  <si>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</si>
  <si>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</si>
  <si>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</si>
  <si>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</si>
  <si>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</si>
  <si>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</si>
  <si>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</si>
  <si>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</si>
  <si>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</si>
  <si>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</si>
  <si>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</si>
  <si>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</si>
  <si>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</si>
  <si>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</si>
  <si>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</si>
  <si>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</si>
  <si>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</si>
  <si>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</si>
  <si>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</si>
  <si>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</si>
  <si>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</si>
  <si>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</si>
  <si>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</si>
  <si>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</si>
  <si>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</si>
  <si>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</si>
  <si>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</si>
  <si>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</si>
  <si>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</si>
  <si>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</si>
  <si>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</si>
  <si>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</si>
  <si>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</si>
  <si>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</si>
  <si>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</si>
  <si>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</si>
  <si>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</si>
  <si>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</si>
  <si>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</si>
  <si>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</si>
  <si>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</si>
  <si>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</si>
  <si>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</si>
  <si>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</si>
  <si>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</si>
  <si>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</si>
  <si>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</si>
  <si>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</si>
  <si>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</si>
  <si>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</si>
  <si>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</si>
  <si>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</si>
  <si>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</si>
  <si>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</si>
  <si>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</si>
  <si>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</si>
  <si>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</si>
  <si>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</si>
  <si>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</si>
  <si>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</si>
  <si>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</si>
  <si>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</si>
  <si>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</si>
  <si>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</si>
  <si>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</si>
  <si>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</si>
  <si>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</si>
  <si>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</si>
  <si>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</si>
  <si>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</si>
  <si>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</si>
  <si>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</si>
  <si>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</si>
  <si>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</si>
  <si>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</si>
  <si>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</si>
  <si>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</si>
  <si>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</si>
  <si>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</si>
  <si>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</si>
  <si>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</si>
  <si>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</si>
  <si>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</si>
  <si>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</si>
  <si>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</si>
  <si>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</si>
  <si>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</si>
  <si>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</si>
  <si>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</si>
  <si>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</si>
  <si>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</si>
  <si>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</si>
  <si>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</si>
  <si>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</si>
  <si>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</si>
  <si>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</si>
  <si>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</si>
  <si>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</si>
  <si>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</si>
  <si>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</si>
  <si>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</si>
  <si>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</si>
  <si>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</si>
  <si>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</si>
  <si>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</si>
  <si>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</si>
  <si>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</si>
  <si>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</si>
  <si>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</si>
  <si>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</si>
  <si>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</si>
  <si>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</si>
  <si>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</si>
  <si>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</si>
  <si>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</si>
  <si>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</si>
  <si>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</si>
  <si>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</si>
  <si>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</si>
  <si>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</si>
  <si>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</si>
  <si>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</si>
  <si>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</si>
  <si>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</si>
  <si>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</si>
  <si>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</si>
  <si>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</si>
  <si>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</si>
  <si>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</si>
  <si>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</si>
  <si>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</si>
  <si>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</si>
  <si>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</si>
  <si>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</si>
  <si>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</si>
  <si>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</si>
  <si>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</si>
  <si>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</si>
  <si>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</si>
  <si>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</si>
  <si>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</si>
  <si>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</si>
  <si>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</si>
  <si>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</si>
  <si>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</si>
  <si>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</si>
  <si>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</si>
  <si>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</si>
  <si>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</si>
  <si>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</si>
  <si>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</si>
  <si>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</si>
  <si>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</si>
  <si>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</si>
  <si>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</si>
  <si>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</si>
  <si>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</si>
  <si>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</si>
  <si>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</si>
  <si>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</si>
  <si>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</si>
  <si>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</si>
  <si>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</si>
  <si>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</si>
  <si>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</si>
  <si>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</si>
  <si>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</si>
  <si>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</si>
  <si>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</si>
  <si>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</si>
  <si>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</si>
  <si>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</si>
  <si>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</si>
  <si>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</si>
  <si>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</si>
  <si>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</si>
  <si>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</si>
  <si>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</si>
  <si>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</si>
  <si>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</si>
  <si>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</si>
  <si>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</si>
  <si>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</si>
  <si>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</si>
  <si>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</si>
  <si>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</si>
  <si>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</si>
  <si>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</si>
  <si>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</si>
  <si>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</si>
  <si>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</si>
  <si>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</si>
  <si>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</si>
  <si>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</si>
  <si>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</si>
  <si>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</si>
  <si>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</si>
  <si>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</si>
  <si>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</si>
  <si>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</si>
  <si>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</si>
  <si>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</si>
  <si>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</si>
  <si>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</si>
  <si>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</si>
  <si>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</si>
  <si>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</si>
  <si>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</si>
  <si>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</si>
  <si>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</si>
  <si>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</si>
  <si>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</si>
  <si>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</si>
  <si>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</si>
  <si>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</si>
  <si>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</si>
  <si>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</si>
  <si>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</si>
  <si>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</si>
  <si>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</si>
  <si>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</si>
  <si>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</si>
  <si>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</si>
  <si>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</si>
  <si>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</si>
  <si>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</si>
  <si>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</si>
  <si>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</si>
  <si>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</si>
  <si>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</si>
  <si>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</si>
  <si>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</si>
  <si>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</si>
  <si>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</si>
  <si>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</si>
  <si>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</si>
  <si>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</si>
  <si>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</si>
  <si>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</si>
  <si>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</si>
  <si>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</si>
  <si>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</si>
  <si>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</si>
  <si>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</si>
  <si>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</si>
  <si>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</si>
  <si>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</si>
  <si>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</si>
  <si>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</si>
  <si>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</si>
  <si>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</si>
  <si>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</si>
  <si>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</si>
  <si>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</si>
  <si>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</si>
  <si>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</si>
  <si>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</si>
  <si>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</si>
  <si>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</si>
  <si>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</si>
  <si>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</si>
  <si>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</si>
  <si>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</si>
  <si>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</si>
  <si>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</si>
  <si>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</si>
  <si>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</si>
  <si>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</si>
  <si>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</si>
  <si>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</si>
  <si>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</si>
  <si>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</si>
  <si>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</si>
  <si>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</si>
  <si>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</si>
  <si>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</si>
  <si>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</si>
  <si>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</si>
  <si>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</si>
  <si>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</si>
  <si>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</si>
  <si>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</si>
  <si>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</si>
  <si>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</si>
  <si>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</si>
  <si>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</si>
  <si>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</si>
  <si>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</si>
  <si>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</si>
  <si>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</si>
  <si>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</si>
  <si>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</si>
  <si>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</si>
  <si>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</si>
  <si>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</si>
  <si>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</si>
  <si>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</si>
  <si>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</si>
  <si>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</si>
  <si>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</si>
  <si>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</si>
  <si>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</si>
  <si>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</si>
  <si>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</si>
  <si>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</si>
  <si>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</si>
  <si>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</si>
  <si>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</si>
  <si>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</si>
  <si>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</si>
  <si>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</si>
  <si>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</si>
  <si>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</si>
  <si>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</si>
  <si>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</si>
  <si>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</si>
  <si>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</si>
  <si>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</si>
  <si>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</si>
  <si>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</si>
  <si>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</si>
  <si>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</si>
  <si>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</si>
  <si>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</si>
  <si>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</si>
  <si>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</si>
  <si>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</si>
  <si>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</si>
  <si>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</si>
  <si>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</si>
  <si>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</si>
  <si>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</si>
  <si>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</si>
  <si>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</si>
  <si>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</si>
  <si>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</si>
  <si>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</si>
  <si>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</si>
  <si>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</si>
  <si>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</si>
  <si>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</si>
  <si>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</si>
  <si>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</si>
  <si>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</si>
  <si>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</si>
  <si>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</si>
  <si>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</si>
  <si>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</si>
  <si>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</si>
  <si>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</si>
  <si>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</si>
  <si>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</si>
  <si>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</si>
  <si>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</si>
  <si>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</si>
  <si>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</si>
  <si>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</si>
  <si>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</si>
  <si>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</si>
  <si>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</si>
  <si>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</si>
  <si>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</si>
  <si>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</si>
  <si>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</si>
  <si>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</si>
  <si>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</si>
  <si>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</si>
  <si>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</si>
  <si>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</si>
  <si>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</si>
  <si>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</si>
  <si>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</si>
  <si>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</si>
  <si>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</si>
  <si>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</si>
  <si>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</si>
  <si>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</si>
  <si>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</si>
  <si>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</si>
  <si>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</si>
  <si>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</si>
  <si>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</si>
  <si>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</si>
  <si>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</si>
  <si>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</si>
  <si>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</si>
  <si>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</si>
  <si>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</si>
  <si>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</si>
  <si>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</si>
  <si>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</si>
  <si>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</si>
  <si>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</si>
  <si>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</si>
  <si>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</si>
  <si>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</si>
  <si>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</si>
  <si>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</si>
  <si>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</si>
  <si>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</si>
  <si>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</si>
  <si>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</si>
  <si>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</si>
  <si>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</si>
  <si>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</si>
  <si>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</si>
  <si>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</si>
  <si>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</si>
  <si>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</si>
  <si>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</si>
  <si>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</si>
  <si>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</si>
  <si>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</si>
  <si>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</si>
  <si>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</si>
  <si>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</si>
  <si>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</si>
  <si>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</si>
  <si>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</si>
  <si>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</si>
  <si>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</si>
  <si>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</si>
  <si>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</si>
  <si>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</si>
  <si>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</si>
  <si>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</si>
  <si>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</si>
  <si>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</si>
  <si>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</si>
  <si>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</si>
  <si>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</si>
  <si>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</si>
  <si>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</si>
  <si>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</si>
  <si>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</si>
  <si>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</si>
  <si>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</si>
  <si>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</si>
  <si>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</si>
  <si>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</si>
  <si>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</si>
  <si>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</si>
  <si>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</si>
  <si>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</si>
  <si>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</si>
  <si>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</si>
  <si>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</si>
  <si>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</si>
  <si>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</si>
  <si>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</si>
  <si>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</si>
  <si>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</si>
  <si>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</si>
  <si>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</si>
  <si>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</si>
  <si>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</si>
  <si>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</si>
  <si>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</si>
  <si>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</si>
  <si>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</si>
  <si>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</si>
  <si>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</si>
  <si>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</si>
  <si>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</si>
  <si>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</si>
  <si>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</si>
  <si>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</si>
  <si>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</si>
  <si>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</si>
  <si>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</si>
  <si>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</si>
  <si>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</si>
  <si>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</si>
  <si>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</si>
  <si>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</si>
  <si>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</si>
  <si>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</si>
  <si>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</si>
  <si>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</si>
  <si>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</si>
  <si>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</si>
  <si>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</si>
  <si>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</si>
  <si>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</si>
  <si>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</si>
  <si>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</si>
  <si>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</si>
  <si>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</si>
  <si>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</si>
  <si>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</si>
  <si>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</si>
  <si>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</si>
  <si>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</si>
  <si>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</si>
  <si>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</si>
  <si>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</si>
  <si>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</si>
  <si>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</si>
  <si>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</si>
  <si>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</si>
  <si>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</si>
  <si>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</si>
  <si>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</si>
  <si>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</si>
  <si>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</si>
  <si>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</si>
  <si>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</si>
  <si>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</si>
  <si>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</si>
  <si>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</si>
  <si>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</si>
  <si>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</si>
  <si>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</si>
  <si>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</si>
  <si>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</si>
  <si>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</si>
  <si>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</si>
  <si>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</si>
  <si>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</si>
  <si>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</si>
  <si>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</si>
  <si>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</si>
  <si>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</si>
  <si>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</si>
  <si>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</si>
  <si>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</si>
  <si>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</si>
  <si>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</si>
  <si>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</si>
  <si>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</si>
  <si>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</si>
  <si>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</si>
  <si>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</si>
  <si>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</si>
  <si>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</si>
  <si>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</si>
  <si>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</si>
  <si>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</si>
  <si>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</si>
  <si>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</si>
  <si>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</si>
  <si>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</si>
  <si>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</si>
  <si>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</si>
  <si>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</si>
  <si>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</si>
  <si>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</si>
  <si>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</si>
  <si>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</si>
  <si>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</si>
  <si>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</si>
  <si>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</si>
  <si>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</si>
  <si>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</si>
  <si>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</si>
  <si>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</si>
  <si>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</si>
  <si>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</si>
  <si>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</si>
  <si>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</si>
  <si>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</si>
  <si>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</si>
  <si>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</si>
  <si>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</si>
  <si>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</si>
  <si>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</si>
  <si>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</si>
  <si>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</si>
  <si>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</si>
  <si>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</si>
  <si>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</si>
  <si>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</si>
  <si>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</si>
  <si>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</si>
  <si>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</si>
  <si>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</si>
  <si>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</si>
  <si>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</si>
  <si>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</si>
  <si>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</si>
  <si>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</si>
  <si>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</si>
  <si>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</si>
  <si>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</si>
  <si>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</si>
  <si>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</si>
  <si>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</si>
  <si>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</si>
  <si>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</si>
  <si>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</si>
  <si>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</si>
  <si>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</si>
  <si>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</si>
  <si>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</si>
  <si>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</si>
  <si>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</si>
  <si>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</si>
  <si>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</si>
  <si>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</si>
  <si>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</si>
  <si>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</si>
  <si>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</si>
  <si>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</si>
  <si>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</si>
  <si>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</si>
  <si>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</si>
  <si>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</si>
  <si>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</si>
  <si>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</si>
  <si>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</si>
  <si>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</si>
  <si>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</si>
  <si>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</si>
  <si>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</si>
  <si>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</si>
  <si>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</si>
  <si>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</si>
  <si>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</si>
  <si>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</si>
  <si>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</si>
  <si>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</si>
  <si>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</si>
  <si>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</si>
  <si>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</si>
  <si>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</si>
  <si>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</si>
  <si>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</si>
  <si>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</si>
  <si>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</si>
  <si>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</si>
  <si>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</si>
  <si>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</si>
  <si>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</si>
  <si>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</si>
  <si>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</si>
  <si>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</si>
  <si>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</si>
  <si>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</si>
  <si>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</si>
  <si>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</si>
  <si>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</si>
  <si>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</si>
  <si>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</si>
  <si>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</si>
  <si>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</si>
  <si>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</si>
  <si>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</si>
  <si>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</si>
  <si>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</si>
  <si>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</si>
  <si>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</si>
  <si>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</si>
  <si>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</si>
  <si>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</si>
  <si>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</si>
  <si>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</si>
  <si>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</si>
  <si>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</si>
  <si>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</si>
  <si>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</si>
  <si>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</si>
  <si>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</si>
  <si>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</si>
  <si>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</si>
  <si>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</si>
  <si>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</si>
  <si>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</si>
  <si>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</si>
  <si>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</si>
  <si>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</si>
  <si>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</si>
  <si>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</si>
  <si>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</si>
  <si>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</si>
  <si>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</si>
  <si>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</si>
  <si>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</si>
  <si>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</si>
  <si>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</si>
  <si>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</si>
  <si>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</si>
  <si>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</si>
  <si>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</si>
  <si>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</si>
  <si>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</si>
  <si>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</si>
  <si>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</si>
  <si>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</si>
  <si>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</si>
  <si>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</si>
  <si>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</si>
  <si>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</si>
  <si>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</si>
  <si>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</si>
  <si>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</si>
  <si>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</si>
  <si>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</si>
  <si>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</si>
  <si>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</si>
  <si>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</si>
  <si>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</si>
  <si>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</si>
  <si>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</si>
  <si>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</si>
  <si>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</si>
  <si>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</si>
  <si>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</si>
  <si>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</si>
  <si>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</si>
  <si>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</si>
  <si>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</si>
  <si>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</si>
  <si>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</si>
  <si>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</si>
  <si>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</si>
  <si>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</si>
  <si>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</si>
  <si>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</si>
  <si>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</si>
  <si>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</si>
  <si>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</si>
  <si>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</si>
  <si>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</si>
  <si>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</si>
  <si>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</si>
  <si>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</si>
  <si>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</si>
  <si>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</si>
  <si>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</si>
  <si>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</si>
  <si>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</si>
  <si>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</si>
  <si>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</si>
  <si>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</si>
  <si>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</si>
  <si>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</si>
  <si>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</si>
  <si>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</si>
  <si>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</si>
  <si>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</si>
  <si>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</si>
  <si>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</si>
  <si>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</si>
  <si>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</si>
  <si>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</si>
  <si>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</si>
  <si>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</si>
  <si>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</si>
  <si>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</si>
  <si>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</si>
  <si>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</si>
  <si>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</si>
  <si>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</si>
  <si>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</si>
  <si>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</si>
  <si>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</si>
  <si>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</si>
  <si>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</si>
  <si>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</si>
  <si>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</si>
  <si>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</si>
  <si>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</si>
  <si>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</si>
  <si>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</si>
  <si>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</si>
  <si>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</si>
  <si>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</si>
  <si>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</si>
  <si>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</si>
  <si>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</si>
  <si>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</si>
  <si>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</si>
  <si>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</si>
  <si>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</si>
  <si>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</si>
  <si>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</si>
  <si>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</si>
  <si>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</si>
  <si>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</si>
  <si>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</si>
  <si>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</si>
  <si>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</si>
  <si>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</si>
  <si>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</si>
  <si>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</si>
  <si>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</si>
  <si>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</si>
  <si>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</si>
  <si>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</si>
  <si>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</si>
  <si>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</si>
  <si>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</si>
  <si>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</si>
  <si>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</si>
  <si>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</si>
  <si>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</si>
  <si>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</si>
  <si>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</si>
  <si>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</si>
  <si>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</si>
  <si>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</si>
  <si>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</si>
  <si>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</si>
  <si>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</si>
  <si>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</si>
  <si>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</si>
  <si>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</si>
  <si>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</si>
  <si>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</si>
  <si>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</si>
  <si>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</si>
  <si>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</si>
  <si>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</si>
  <si>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</si>
  <si>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</si>
  <si>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</si>
  <si>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</si>
  <si>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</si>
  <si>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</si>
  <si>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</si>
  <si>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</si>
  <si>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</si>
  <si>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</si>
  <si>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</si>
  <si>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</si>
  <si>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</si>
  <si>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</si>
  <si>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</si>
  <si>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</si>
  <si>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</si>
  <si>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</si>
  <si>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</si>
  <si>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</si>
  <si>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</si>
  <si>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</si>
  <si>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</si>
  <si>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</si>
  <si>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</si>
  <si>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</si>
  <si>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</si>
  <si>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</si>
  <si>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</si>
  <si>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</si>
  <si>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</si>
  <si>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</si>
  <si>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</si>
  <si>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</si>
  <si>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</si>
  <si>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</si>
  <si>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</si>
  <si>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</si>
  <si>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</si>
  <si>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</si>
  <si>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</si>
  <si>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</si>
  <si>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</si>
  <si>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</si>
  <si>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</si>
  <si>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</si>
  <si>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</si>
  <si>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</si>
  <si>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</si>
  <si>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</si>
  <si>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</si>
  <si>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</si>
  <si>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</si>
  <si>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</si>
  <si>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</si>
  <si>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</si>
  <si>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</si>
  <si>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</si>
  <si>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</si>
  <si>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</si>
  <si>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</si>
  <si>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</si>
  <si>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</si>
  <si>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</si>
  <si>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</si>
  <si>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</si>
  <si>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</si>
  <si>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</si>
  <si>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</si>
  <si>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</si>
  <si>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</si>
  <si>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</si>
  <si>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</si>
  <si>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</si>
  <si>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</si>
  <si>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</si>
  <si>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</si>
  <si>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</si>
  <si>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</si>
  <si>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</si>
  <si>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</si>
  <si>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</si>
  <si>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</si>
  <si>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</si>
  <si>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</si>
  <si>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</si>
  <si>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</si>
  <si>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</si>
  <si>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</si>
  <si>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</si>
  <si>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</si>
  <si>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</si>
  <si>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</si>
  <si>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</si>
  <si>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</si>
  <si>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</si>
  <si>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</si>
  <si>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</si>
  <si>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</si>
  <si>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</si>
  <si>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</si>
  <si>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</si>
  <si>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</si>
  <si>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</si>
  <si>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</si>
  <si>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</si>
  <si>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</si>
  <si>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</si>
  <si>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</si>
  <si>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</si>
  <si>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</si>
  <si>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</si>
  <si>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</si>
  <si>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</si>
  <si>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</si>
  <si>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</si>
  <si>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</si>
  <si>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</si>
  <si>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</si>
  <si>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</si>
  <si>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</si>
  <si>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</si>
  <si>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</si>
  <si>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</si>
  <si>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</si>
  <si>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</si>
  <si>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</si>
  <si>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</si>
  <si>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</si>
  <si>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</si>
  <si>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</si>
  <si>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</si>
  <si>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</si>
  <si>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</si>
  <si>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</si>
  <si>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</si>
  <si>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</si>
  <si>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</si>
  <si>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</si>
  <si>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</si>
  <si>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</si>
  <si>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</si>
  <si>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</si>
  <si>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</si>
  <si>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</si>
  <si>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</si>
  <si>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</si>
  <si>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</si>
  <si>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</si>
  <si>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</si>
  <si>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</si>
  <si>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</si>
  <si>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</si>
  <si>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</si>
  <si>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</si>
  <si>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</si>
  <si>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</si>
  <si>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</si>
  <si>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</si>
  <si>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</si>
  <si>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</si>
  <si>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</si>
  <si>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</si>
  <si>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</si>
  <si>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</si>
  <si>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</si>
  <si>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</si>
  <si>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</si>
  <si>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</si>
  <si>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</si>
  <si>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</si>
  <si>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</si>
  <si>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</si>
  <si>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</si>
  <si>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</si>
  <si>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</si>
  <si>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</si>
  <si>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</si>
  <si>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</si>
  <si>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</si>
  <si>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</si>
  <si>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</si>
  <si>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</si>
  <si>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</si>
  <si>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</si>
  <si>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</si>
  <si>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</si>
  <si>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</si>
  <si>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</si>
  <si>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</si>
  <si>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</si>
  <si>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</si>
  <si>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</si>
  <si>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</si>
  <si>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</si>
  <si>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</si>
  <si>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</si>
  <si>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</si>
  <si>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</si>
  <si>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</si>
  <si>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</si>
  <si>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</si>
  <si>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</si>
  <si>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</si>
  <si>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</si>
  <si>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</si>
  <si>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</si>
  <si>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</si>
  <si>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</si>
  <si>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</si>
  <si>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</si>
  <si>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</si>
  <si>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</si>
  <si>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</si>
  <si>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</si>
  <si>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</si>
  <si>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</si>
  <si>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</si>
  <si>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</si>
  <si>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</si>
  <si>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</si>
  <si>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</si>
  <si>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</si>
  <si>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</si>
  <si>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</si>
  <si>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</si>
  <si>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</si>
  <si>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</si>
  <si>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</si>
  <si>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</si>
  <si>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</si>
  <si>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</si>
  <si>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</si>
  <si>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</si>
  <si>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</si>
  <si>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</si>
  <si>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</si>
  <si>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</si>
  <si>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</si>
  <si>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</si>
  <si>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</si>
  <si>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</si>
  <si>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</si>
  <si>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</si>
  <si>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</si>
  <si>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</si>
  <si>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</si>
  <si>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</si>
  <si>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</si>
  <si>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</si>
  <si>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</si>
  <si>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</si>
  <si>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</si>
  <si>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</si>
  <si>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</si>
  <si>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</si>
  <si>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</si>
  <si>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</si>
  <si>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</si>
  <si>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</si>
  <si>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</si>
  <si>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</si>
  <si>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</si>
  <si>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</si>
  <si>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</si>
  <si>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</si>
  <si>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</si>
  <si>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</si>
  <si>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</si>
  <si>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</si>
  <si>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</si>
  <si>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</si>
  <si>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</si>
  <si>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</si>
  <si>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</si>
  <si>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</si>
  <si>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</si>
  <si>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</si>
  <si>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</si>
  <si>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</si>
  <si>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</si>
  <si>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</si>
  <si>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</si>
  <si>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</si>
  <si>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</si>
  <si>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</si>
  <si>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</si>
  <si>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</si>
  <si>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</si>
  <si>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</si>
  <si>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</si>
  <si>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</si>
  <si>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</si>
  <si>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</si>
  <si>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</si>
  <si>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</si>
  <si>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</si>
  <si>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</si>
  <si>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</si>
  <si>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</si>
  <si>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</si>
  <si>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</si>
  <si>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</si>
  <si>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</si>
  <si>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</si>
  <si>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</si>
  <si>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</si>
  <si>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</si>
  <si>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</si>
  <si>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</si>
  <si>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</si>
  <si>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</si>
  <si>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</si>
  <si>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</si>
  <si>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</si>
  <si>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</si>
  <si>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</si>
  <si>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</si>
  <si>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</si>
  <si>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</si>
  <si>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</si>
  <si>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</si>
  <si>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</si>
  <si>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</si>
  <si>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</si>
  <si>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</si>
  <si>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</si>
  <si>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</si>
  <si>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</si>
  <si>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</si>
  <si>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</si>
  <si>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</si>
  <si>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</si>
  <si>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</si>
  <si>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</si>
  <si>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</si>
  <si>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</si>
  <si>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</si>
  <si>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</si>
  <si>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</si>
  <si>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</si>
  <si>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</si>
  <si>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</si>
  <si>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</si>
  <si>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</si>
  <si>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</si>
  <si>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</si>
  <si>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</si>
  <si>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</si>
  <si>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</si>
  <si>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</si>
  <si>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</si>
  <si>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</si>
  <si>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</si>
  <si>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</si>
  <si>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</si>
  <si>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</si>
  <si>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</si>
  <si>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</si>
  <si>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</si>
  <si>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</si>
  <si>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</si>
  <si>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</si>
  <si>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</si>
  <si>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</si>
  <si>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</si>
  <si>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</si>
  <si>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</si>
  <si>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</si>
  <si>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</si>
  <si>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</si>
  <si>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</si>
  <si>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</si>
  <si>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</si>
  <si>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</si>
  <si>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</si>
  <si>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</si>
  <si>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</si>
  <si>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</si>
  <si>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</si>
  <si>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</si>
  <si>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</si>
  <si>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</si>
  <si>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</si>
  <si>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</si>
  <si>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</si>
  <si>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</si>
  <si>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</si>
  <si>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</si>
  <si>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</si>
  <si>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</si>
  <si>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</si>
  <si>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</si>
  <si>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</si>
  <si>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</si>
  <si>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</si>
  <si>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</si>
  <si>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</si>
  <si>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</si>
  <si>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</si>
  <si>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</si>
  <si>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</si>
  <si>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</si>
  <si>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</si>
  <si>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</si>
  <si>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</si>
  <si>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</si>
  <si>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</si>
  <si>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</si>
  <si>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</si>
  <si>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</si>
  <si>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</si>
  <si>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</si>
  <si>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</si>
  <si>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</si>
  <si>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</si>
  <si>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</si>
  <si>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</si>
  <si>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</si>
  <si>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</si>
  <si>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</si>
  <si>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</si>
  <si>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</si>
  <si>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</si>
  <si>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</si>
  <si>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</si>
  <si>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</si>
  <si>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</si>
  <si>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</si>
  <si>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</si>
  <si>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</si>
  <si>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</si>
  <si>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</si>
  <si>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</si>
  <si>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</si>
  <si>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</si>
  <si>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</si>
  <si>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</si>
  <si>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</si>
  <si>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</si>
  <si>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</si>
  <si>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</si>
  <si>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</si>
  <si>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</si>
  <si>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</si>
  <si>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</si>
  <si>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</si>
  <si>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</si>
  <si>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</si>
  <si>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</si>
  <si>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</si>
  <si>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</si>
  <si>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</si>
  <si>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</si>
  <si>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</si>
  <si>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</si>
  <si>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</si>
  <si>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</si>
  <si>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</si>
  <si>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</si>
  <si>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</si>
  <si>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</si>
  <si>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</si>
  <si>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</si>
  <si>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</si>
  <si>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</si>
  <si>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</si>
  <si>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</si>
  <si>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</si>
  <si>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</si>
  <si>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</si>
  <si>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</si>
  <si>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</si>
  <si>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</si>
  <si>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</si>
  <si>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</si>
  <si>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</si>
  <si>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</si>
  <si>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</si>
  <si>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</si>
  <si>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</si>
  <si>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</si>
  <si>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</si>
  <si>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</si>
  <si>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</si>
  <si>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</si>
  <si>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</si>
  <si>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</si>
  <si>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</si>
  <si>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</si>
  <si>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</si>
  <si>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</si>
  <si>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</si>
  <si>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</si>
  <si>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</si>
  <si>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</si>
  <si>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</si>
  <si>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</si>
  <si>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</si>
  <si>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</si>
  <si>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</si>
  <si>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</si>
  <si>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</si>
  <si>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</si>
  <si>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</si>
  <si>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</si>
  <si>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</si>
  <si>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</si>
  <si>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</si>
  <si>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</si>
  <si>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</si>
  <si>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</si>
  <si>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</si>
  <si>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</si>
  <si>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</si>
  <si>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</si>
  <si>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</si>
  <si>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</si>
  <si>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</si>
  <si>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</si>
  <si>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</si>
  <si>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</si>
  <si>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</si>
  <si>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</si>
  <si>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</si>
  <si>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</si>
  <si>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</si>
  <si>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</si>
  <si>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</si>
  <si>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</si>
  <si>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</si>
  <si>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</si>
  <si>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</si>
  <si>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</si>
  <si>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</si>
  <si>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</si>
  <si>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</si>
  <si>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</si>
  <si>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</si>
  <si>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</si>
  <si>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</si>
  <si>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</si>
  <si>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</si>
  <si>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</si>
  <si>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</si>
  <si>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</si>
  <si>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</si>
  <si>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</si>
  <si>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</si>
  <si>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</si>
  <si>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</si>
  <si>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</si>
  <si>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</si>
  <si>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</si>
  <si>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</si>
  <si>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</si>
  <si>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</si>
  <si>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</si>
  <si>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</si>
  <si>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</si>
  <si>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</si>
  <si>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</si>
  <si>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</si>
  <si>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</si>
  <si>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</si>
  <si>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</si>
  <si>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</si>
  <si>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</si>
  <si>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</si>
  <si>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</si>
  <si>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</si>
  <si>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</si>
  <si>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</si>
  <si>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</si>
  <si>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</si>
  <si>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</si>
  <si>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</si>
  <si>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</si>
  <si>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</si>
  <si>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</si>
  <si>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</si>
  <si>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</si>
  <si>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</si>
  <si>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</si>
  <si>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</si>
  <si>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</si>
  <si>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</si>
  <si>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</si>
  <si>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</si>
  <si>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</si>
  <si>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</si>
  <si>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</si>
  <si>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</si>
  <si>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</si>
  <si>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</si>
  <si>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</si>
  <si>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</si>
  <si>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</si>
  <si>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</si>
  <si>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</si>
  <si>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</si>
  <si>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</si>
  <si>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</si>
  <si>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</si>
  <si>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</si>
  <si>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</si>
  <si>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</si>
  <si>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</si>
  <si>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</si>
  <si>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</si>
  <si>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</si>
  <si>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</si>
  <si>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</si>
  <si>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</si>
  <si>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</si>
  <si>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</si>
  <si>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</si>
  <si>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</si>
  <si>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</si>
  <si>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</si>
  <si>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</si>
  <si>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</si>
  <si>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</si>
  <si>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</si>
  <si>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</si>
  <si>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</si>
  <si>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</si>
  <si>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</si>
  <si>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</si>
  <si>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</si>
  <si>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</si>
  <si>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</si>
  <si>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</si>
  <si>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</si>
  <si>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</si>
  <si>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</si>
  <si>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</si>
  <si>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</si>
  <si>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</si>
  <si>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</si>
  <si>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</si>
  <si>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</si>
  <si>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</si>
  <si>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</si>
  <si>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</si>
  <si>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</si>
  <si>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</si>
  <si>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</si>
  <si>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</si>
  <si>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</si>
  <si>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</si>
  <si>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</si>
  <si>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</si>
  <si>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</si>
  <si>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</si>
  <si>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</si>
  <si>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</si>
  <si>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</si>
  <si>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</si>
  <si>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</si>
  <si>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</si>
  <si>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</si>
  <si>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</si>
  <si>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</si>
  <si>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</si>
  <si>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</si>
  <si>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</si>
  <si>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</si>
  <si>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</si>
  <si>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</si>
  <si>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</si>
  <si>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</si>
  <si>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</si>
  <si>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</si>
  <si>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</si>
  <si>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</si>
  <si>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</si>
  <si>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</si>
  <si>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</si>
  <si>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</si>
  <si>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</si>
  <si>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</si>
  <si>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</si>
  <si>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</si>
  <si>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</si>
  <si>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</si>
  <si>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</si>
  <si>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</si>
  <si>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</si>
  <si>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</si>
  <si>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</si>
  <si>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</si>
  <si>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</si>
  <si>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</si>
  <si>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</si>
  <si>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</si>
  <si>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</si>
  <si>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</si>
  <si>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</si>
  <si>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</si>
  <si>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</si>
  <si>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</si>
  <si>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</si>
  <si>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</si>
  <si>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</si>
  <si>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</si>
  <si>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</si>
  <si>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</si>
  <si>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</si>
  <si>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</si>
  <si>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</si>
  <si>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</si>
  <si>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</si>
  <si>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</si>
  <si>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</si>
  <si>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</si>
  <si>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</si>
  <si>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</si>
  <si>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</si>
  <si>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</si>
  <si>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</si>
  <si>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</si>
  <si>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</si>
  <si>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</si>
  <si>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</si>
  <si>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</si>
  <si>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</si>
  <si>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</si>
  <si>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</si>
  <si>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</si>
  <si>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</si>
  <si>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</si>
  <si>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</si>
  <si>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</si>
  <si>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</si>
  <si>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</si>
  <si>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</si>
  <si>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</si>
  <si>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</si>
  <si>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</si>
  <si>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</si>
  <si>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</si>
  <si>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</si>
  <si>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</si>
  <si>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</si>
  <si>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</si>
  <si>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</si>
  <si>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</si>
  <si>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</si>
  <si>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</si>
  <si>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</si>
  <si>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</si>
  <si>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</si>
  <si>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</si>
  <si>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</si>
  <si>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</si>
  <si>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</si>
  <si>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</si>
  <si>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</si>
  <si>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</si>
  <si>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</si>
  <si>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</si>
  <si>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</si>
  <si>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</si>
  <si>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</si>
  <si>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</si>
  <si>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</si>
  <si>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</si>
  <si>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</si>
  <si>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</si>
  <si>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</si>
  <si>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</si>
  <si>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</si>
  <si>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</si>
  <si>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</si>
  <si>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</si>
  <si>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</si>
  <si>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</si>
  <si>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</si>
  <si>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</si>
  <si>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</si>
  <si>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</si>
  <si>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</si>
  <si>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</si>
  <si>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</si>
  <si>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</si>
  <si>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</si>
  <si>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</si>
  <si>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</si>
  <si>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</si>
  <si>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</si>
  <si>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</si>
  <si>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</si>
  <si>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</si>
  <si>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</si>
  <si>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</si>
  <si>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</si>
  <si>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</si>
  <si>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</si>
  <si>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</si>
  <si>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</si>
  <si>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</si>
  <si>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</si>
  <si>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</si>
  <si>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</si>
  <si>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</si>
  <si>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</si>
  <si>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</si>
  <si>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</si>
  <si>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</si>
  <si>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</si>
  <si>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</si>
  <si>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</si>
  <si>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</si>
  <si>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</si>
  <si>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</si>
  <si>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</si>
  <si>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</si>
  <si>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</si>
  <si>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</si>
  <si>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</si>
  <si>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</si>
  <si>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</si>
  <si>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</si>
  <si>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</si>
  <si>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</si>
  <si>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</si>
  <si>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</si>
  <si>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</si>
  <si>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</si>
  <si>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</si>
  <si>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</si>
  <si>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</si>
  <si>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</si>
  <si>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</si>
  <si>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</si>
  <si>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</si>
  <si>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</si>
  <si>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</si>
  <si>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</si>
  <si>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</si>
  <si>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</si>
  <si>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</si>
  <si>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</si>
  <si>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</si>
  <si>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</si>
  <si>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</si>
  <si>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</si>
  <si>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</si>
  <si>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</si>
  <si>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</si>
  <si>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</si>
  <si>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</si>
  <si>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</si>
  <si>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</si>
  <si>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</si>
  <si>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</si>
  <si>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</si>
  <si>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</si>
  <si>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</si>
  <si>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</si>
  <si>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</si>
  <si>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</si>
  <si>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</si>
  <si>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</si>
  <si>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</si>
  <si>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</si>
  <si>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</si>
  <si>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</si>
  <si>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</si>
  <si>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</si>
  <si>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</si>
  <si>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</si>
  <si>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</si>
  <si>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</si>
  <si>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</si>
  <si>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</si>
  <si>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</si>
  <si>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</si>
  <si>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</si>
  <si>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</si>
  <si>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</si>
  <si>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</si>
  <si>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</si>
  <si>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</si>
  <si>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</si>
  <si>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</si>
  <si>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</si>
  <si>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</si>
  <si>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</si>
  <si>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</si>
  <si>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</si>
  <si>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</si>
  <si>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</si>
  <si>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</si>
  <si>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</si>
  <si>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</si>
  <si>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</si>
  <si>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</si>
  <si>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</si>
  <si>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</si>
  <si>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</si>
  <si>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</si>
  <si>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</si>
  <si>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</si>
  <si>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</si>
  <si>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</si>
  <si>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</si>
  <si>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</si>
  <si>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</si>
  <si>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</si>
  <si>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</si>
  <si>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</si>
  <si>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</si>
  <si>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</si>
  <si>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</si>
  <si>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</si>
  <si>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</si>
  <si>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</si>
  <si>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</si>
  <si>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</si>
  <si>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</si>
  <si>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</si>
  <si>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</si>
  <si>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</si>
  <si>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</si>
  <si>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</si>
  <si>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</si>
  <si>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</si>
  <si>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</si>
  <si>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</si>
  <si>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</si>
  <si>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</si>
  <si>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</si>
  <si>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</si>
  <si>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</si>
  <si>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</si>
  <si>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</si>
  <si>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</si>
  <si>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</si>
  <si>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</si>
  <si>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</si>
  <si>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</si>
  <si>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</si>
  <si>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</si>
  <si>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</si>
  <si>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</si>
  <si>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</si>
  <si>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</si>
  <si>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</si>
  <si>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</si>
  <si>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</si>
  <si>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</si>
  <si>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</si>
  <si>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</si>
  <si>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</si>
  <si>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</si>
  <si>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</si>
  <si>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</si>
  <si>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</si>
  <si>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</si>
  <si>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</si>
  <si>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</si>
  <si>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</si>
  <si>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</si>
  <si>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</si>
  <si>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</si>
  <si>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</si>
  <si>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</si>
  <si>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</si>
  <si>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</si>
  <si>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</si>
  <si>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</si>
  <si>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</si>
  <si>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</si>
  <si>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</si>
  <si>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</si>
  <si>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</si>
  <si>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</si>
  <si>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</si>
  <si>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</si>
  <si>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</si>
  <si>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</si>
  <si>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</si>
  <si>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</si>
  <si>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</si>
  <si>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</si>
  <si>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</si>
  <si>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</si>
  <si>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</si>
  <si>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</si>
  <si>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</si>
  <si>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</si>
  <si>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</si>
  <si>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</si>
  <si>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</si>
  <si>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</si>
  <si>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</si>
  <si>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</si>
  <si>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</si>
  <si>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</si>
  <si>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</si>
  <si>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</si>
  <si>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</si>
  <si>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</si>
  <si>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</si>
  <si>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</si>
  <si>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</si>
  <si>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</si>
  <si>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</si>
  <si>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</si>
  <si>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</si>
  <si>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</si>
  <si>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</si>
  <si>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</si>
  <si>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</si>
  <si>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</si>
  <si>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</si>
  <si>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</si>
  <si>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</si>
  <si>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</si>
  <si>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</si>
  <si>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</si>
  <si>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</si>
  <si>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</si>
  <si>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</si>
  <si>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</si>
  <si>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</si>
  <si>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</si>
  <si>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</si>
  <si>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</si>
  <si>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</si>
  <si>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</si>
  <si>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</si>
  <si>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</si>
  <si>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</si>
  <si>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</si>
  <si>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</si>
  <si>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</si>
  <si>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</si>
  <si>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</si>
  <si>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</si>
  <si>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</si>
  <si>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</si>
  <si>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</si>
  <si>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</si>
  <si>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</si>
  <si>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</si>
  <si>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</si>
  <si>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</si>
  <si>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</si>
  <si>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</si>
  <si>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</si>
  <si>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</si>
  <si>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</si>
  <si>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</si>
  <si>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</si>
  <si>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</si>
  <si>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</si>
  <si>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</si>
  <si>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</si>
  <si>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</si>
  <si>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</si>
  <si>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</si>
  <si>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</si>
  <si>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</si>
  <si>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</si>
  <si>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</si>
  <si>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</si>
  <si>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</si>
  <si>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</si>
  <si>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</si>
  <si>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</si>
  <si>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</si>
  <si>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</si>
  <si>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</si>
  <si>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</si>
  <si>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</si>
  <si>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</si>
  <si>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</si>
  <si>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</si>
  <si>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</si>
  <si>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</si>
  <si>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</si>
  <si>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</si>
  <si>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</si>
  <si>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</si>
  <si>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</si>
  <si>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</si>
  <si>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</si>
  <si>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</si>
  <si>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</si>
  <si>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</si>
  <si>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</si>
  <si>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</si>
  <si>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</si>
  <si>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</si>
  <si>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</si>
  <si>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</si>
  <si>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</si>
  <si>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</si>
  <si>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</si>
  <si>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</si>
  <si>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</si>
  <si>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</si>
  <si>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</si>
  <si>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</si>
  <si>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</si>
  <si>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</si>
  <si>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</si>
  <si>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</si>
  <si>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</si>
  <si>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</si>
  <si>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</si>
  <si>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</si>
  <si>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</si>
  <si>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</si>
  <si>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</si>
  <si>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</si>
  <si>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</si>
  <si>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</si>
  <si>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</si>
  <si>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</si>
  <si>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</si>
  <si>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</si>
  <si>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</si>
  <si>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</si>
  <si>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</si>
  <si>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</si>
  <si>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</si>
  <si>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</si>
  <si>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</si>
  <si>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</si>
  <si>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</si>
  <si>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</si>
  <si>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</si>
  <si>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</si>
  <si>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</si>
  <si>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</si>
  <si>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</si>
  <si>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</si>
  <si>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</si>
  <si>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</si>
  <si>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</si>
  <si>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</si>
  <si>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</si>
  <si>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</si>
  <si>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</si>
  <si>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</si>
  <si>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</si>
  <si>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</si>
  <si>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</si>
  <si>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</si>
  <si>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</si>
  <si>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</si>
  <si>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</si>
  <si>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</si>
  <si>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</si>
  <si>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</si>
  <si>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</si>
  <si>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</si>
  <si>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</si>
  <si>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</si>
  <si>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</si>
  <si>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</si>
  <si>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</si>
  <si>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</si>
  <si>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</si>
  <si>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</si>
  <si>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</si>
  <si>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</si>
  <si>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</si>
  <si>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</si>
  <si>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</si>
  <si>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</si>
  <si>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</si>
  <si>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</si>
  <si>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</si>
  <si>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</si>
  <si>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</si>
  <si>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</si>
  <si>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</si>
  <si>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</si>
  <si>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</si>
  <si>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</si>
  <si>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</si>
  <si>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</si>
  <si>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</si>
  <si>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</si>
  <si>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</si>
  <si>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</si>
  <si>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</si>
  <si>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</si>
  <si>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</si>
  <si>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</si>
  <si>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</si>
  <si>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</si>
  <si>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</si>
  <si>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</si>
  <si>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</si>
  <si>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</si>
  <si>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</si>
  <si>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</si>
  <si>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</si>
  <si>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</si>
  <si>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</si>
  <si>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</si>
  <si>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</si>
  <si>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</si>
  <si>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</si>
  <si>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</si>
  <si>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</si>
  <si>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</si>
  <si>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</si>
  <si>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</si>
  <si>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</si>
  <si>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</si>
  <si>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</si>
  <si>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</si>
  <si>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</si>
  <si>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</si>
  <si>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</si>
  <si>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</si>
  <si>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</si>
  <si>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</si>
  <si>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</si>
  <si>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</si>
  <si>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</si>
  <si>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</si>
  <si>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</si>
  <si>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</si>
  <si>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</si>
  <si>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</si>
  <si>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</si>
  <si>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</si>
  <si>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</si>
  <si>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</si>
  <si>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</si>
  <si>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</si>
  <si>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</si>
  <si>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</si>
  <si>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</si>
  <si>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</si>
  <si>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</si>
  <si>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</si>
  <si>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</si>
  <si>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</si>
  <si>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</si>
  <si>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</si>
  <si>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</si>
  <si>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</si>
  <si>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</si>
  <si>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</si>
  <si>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</si>
  <si>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</si>
  <si>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</si>
  <si>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</si>
  <si>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</si>
  <si>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</si>
  <si>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</si>
  <si>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</si>
  <si>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</si>
  <si>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</si>
  <si>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</si>
  <si>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</si>
  <si>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</si>
  <si>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</si>
  <si>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</si>
  <si>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</si>
  <si>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</si>
  <si>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</si>
  <si>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</si>
  <si>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</si>
  <si>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</si>
  <si>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</si>
  <si>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</si>
  <si>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</si>
  <si>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</si>
  <si>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</si>
  <si>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</si>
  <si>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</si>
  <si>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</si>
  <si>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</si>
  <si>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</si>
  <si>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</si>
  <si>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</si>
  <si>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</si>
  <si>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</si>
  <si>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</si>
  <si>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</si>
  <si>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</si>
  <si>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</si>
  <si>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</si>
  <si>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</si>
  <si>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</si>
  <si>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</si>
  <si>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</si>
  <si>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</si>
  <si>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</si>
  <si>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</si>
  <si>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</si>
  <si>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</si>
  <si>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</si>
  <si>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</si>
  <si>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</si>
  <si>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</si>
  <si>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</si>
  <si>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</si>
  <si>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</si>
  <si>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</si>
  <si>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</si>
  <si>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</si>
  <si>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</si>
  <si>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</si>
  <si>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</si>
  <si>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</si>
  <si>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</si>
  <si>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</si>
  <si>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</si>
  <si>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</si>
  <si>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</si>
  <si>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</si>
  <si>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</si>
  <si>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</si>
  <si>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</si>
  <si>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</si>
  <si>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</si>
  <si>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</si>
  <si>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</si>
  <si>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</si>
  <si>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</si>
  <si>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</si>
  <si>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</si>
  <si>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</si>
  <si>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</si>
  <si>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</si>
  <si>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</si>
  <si>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</si>
  <si>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</si>
  <si>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</si>
  <si>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</si>
  <si>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</si>
  <si>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</si>
  <si>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</si>
  <si>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</si>
  <si>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</si>
  <si>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</si>
  <si>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</si>
  <si>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</si>
  <si>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</si>
  <si>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</si>
  <si>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</si>
  <si>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</si>
  <si>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</si>
  <si>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</si>
  <si>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</si>
  <si>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</si>
  <si>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</si>
  <si>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</si>
  <si>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</si>
  <si>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</si>
  <si>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</si>
  <si>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</si>
  <si>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</si>
  <si>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</si>
  <si>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</si>
  <si>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</si>
  <si>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</si>
  <si>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</si>
  <si>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</si>
  <si>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</si>
  <si>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</si>
  <si>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</si>
  <si>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</si>
  <si>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</si>
  <si>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</si>
  <si>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</si>
  <si>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</si>
  <si>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</si>
  <si>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</si>
  <si>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</si>
  <si>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</si>
  <si>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</si>
  <si>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</si>
  <si>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</si>
  <si>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</si>
  <si>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</si>
  <si>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</si>
  <si>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</si>
  <si>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</si>
  <si>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</si>
  <si>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</si>
  <si>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</si>
  <si>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</si>
  <si>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</si>
  <si>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</si>
  <si>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</si>
  <si>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</si>
  <si>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</si>
  <si>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</si>
  <si>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</si>
  <si>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</si>
  <si>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</si>
  <si>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</si>
  <si>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</si>
  <si>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</si>
  <si>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</si>
  <si>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</si>
  <si>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</si>
  <si>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</si>
  <si>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</si>
  <si>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</si>
  <si>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</si>
  <si>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</si>
  <si>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</si>
  <si>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</si>
  <si>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</si>
  <si>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</si>
  <si>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</si>
  <si>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</si>
  <si>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</si>
  <si>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</si>
  <si>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</si>
  <si>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</si>
  <si>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</si>
  <si>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</si>
  <si>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</si>
  <si>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</si>
  <si>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</si>
  <si>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</si>
  <si>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</si>
  <si>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</si>
  <si>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</si>
  <si>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</si>
  <si>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</si>
  <si>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</si>
  <si>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</si>
  <si>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</si>
  <si>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</si>
  <si>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</si>
  <si>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</si>
  <si>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</si>
  <si>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</si>
  <si>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</si>
  <si>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</si>
  <si>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</si>
  <si>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</si>
  <si>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</si>
  <si>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</si>
  <si>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</si>
  <si>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</si>
  <si>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</si>
  <si>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</si>
  <si>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</si>
  <si>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</si>
  <si>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</si>
  <si>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</si>
  <si>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</si>
  <si>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</si>
  <si>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</si>
  <si>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</si>
  <si>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</si>
  <si>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</si>
  <si>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</si>
  <si>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</si>
  <si>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</si>
  <si>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</si>
  <si>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</si>
  <si>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</si>
  <si>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</si>
  <si>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</si>
  <si>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</si>
  <si>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</si>
  <si>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</si>
  <si>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</si>
  <si>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</si>
  <si>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</si>
  <si>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</si>
  <si>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</si>
  <si>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</si>
  <si>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</si>
  <si>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</si>
  <si>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</si>
  <si>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</si>
  <si>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</si>
  <si>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</si>
  <si>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</si>
  <si>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</si>
  <si>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</si>
  <si>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</si>
  <si>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</si>
  <si>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</si>
  <si>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</si>
  <si>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</si>
  <si>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</si>
  <si>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</si>
  <si>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</si>
  <si>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</si>
  <si>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</si>
  <si>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</si>
  <si>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</si>
  <si>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</si>
  <si>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</si>
  <si>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</si>
  <si>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</si>
  <si>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</si>
  <si>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</si>
  <si>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</si>
  <si>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</si>
  <si>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</si>
  <si>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</si>
  <si>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</si>
  <si>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</si>
  <si>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</si>
  <si>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</si>
  <si>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</si>
  <si>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</si>
  <si>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</si>
  <si>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</si>
  <si>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</si>
  <si>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</si>
  <si>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</si>
  <si>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</si>
  <si>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</si>
  <si>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</si>
  <si>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</si>
  <si>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</si>
  <si>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</si>
  <si>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</si>
  <si>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</si>
  <si>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</si>
  <si>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</si>
  <si>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</si>
  <si>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</si>
  <si>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</si>
  <si>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</si>
  <si>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</si>
  <si>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</si>
  <si>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</si>
  <si>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</si>
  <si>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</si>
  <si>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</si>
  <si>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</si>
  <si>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</si>
  <si>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</si>
  <si>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</si>
  <si>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</si>
  <si>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</si>
  <si>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</si>
  <si>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</si>
  <si>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</si>
  <si>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</si>
  <si>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</si>
  <si>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</si>
  <si>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</si>
  <si>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</si>
  <si>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</si>
  <si>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</si>
  <si>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</si>
  <si>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</si>
  <si>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</si>
  <si>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</si>
  <si>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</si>
  <si>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</si>
  <si>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</si>
  <si>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</si>
  <si>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</si>
  <si>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</si>
  <si>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</si>
  <si>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</si>
  <si>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</si>
  <si>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</si>
  <si>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</si>
  <si>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</si>
  <si>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</si>
  <si>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</si>
  <si>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</si>
  <si>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</si>
  <si>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</si>
  <si>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</si>
  <si>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</si>
  <si>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</si>
  <si>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</si>
  <si>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</si>
  <si>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</si>
  <si>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</si>
  <si>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</si>
  <si>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</si>
  <si>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</si>
  <si>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</si>
  <si>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</si>
  <si>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</si>
  <si>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</si>
  <si>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</si>
  <si>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</si>
  <si>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</si>
  <si>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</si>
  <si>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</si>
  <si>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</si>
  <si>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</si>
  <si>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</si>
  <si>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</si>
  <si>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</si>
  <si>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</si>
  <si>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</si>
  <si>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</si>
  <si>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</si>
  <si>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</si>
  <si>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</si>
  <si>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</si>
  <si>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</si>
  <si>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</si>
  <si>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</si>
  <si>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</si>
  <si>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</si>
  <si>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</si>
  <si>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</si>
  <si>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</si>
  <si>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</si>
  <si>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</si>
  <si>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</si>
  <si>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</si>
  <si>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</si>
  <si>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</si>
  <si>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</si>
  <si>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</si>
  <si>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</si>
  <si>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</si>
  <si>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</si>
  <si>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</si>
  <si>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</si>
  <si>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</si>
  <si>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</si>
  <si>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</si>
  <si>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</si>
  <si>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</si>
  <si>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</si>
  <si>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</si>
  <si>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</si>
  <si>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</si>
  <si>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</si>
  <si>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</si>
  <si>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</si>
  <si>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</si>
  <si>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</si>
  <si>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</si>
  <si>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</si>
  <si>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</si>
  <si>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</si>
  <si>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</si>
  <si>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</si>
  <si>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</si>
  <si>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</si>
  <si>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</si>
  <si>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</si>
  <si>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</si>
  <si>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</si>
  <si>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</si>
  <si>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</si>
  <si>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</si>
  <si>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</si>
  <si>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</si>
  <si>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</si>
  <si>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</si>
  <si>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</si>
  <si>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</si>
  <si>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</si>
  <si>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</si>
  <si>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</si>
  <si>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</si>
  <si>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</si>
  <si>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</si>
  <si>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</si>
  <si>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</si>
  <si>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</si>
  <si>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</si>
  <si>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</si>
  <si>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</si>
  <si>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</si>
  <si>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</si>
  <si>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</si>
  <si>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</si>
  <si>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</si>
  <si>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</si>
  <si>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</si>
  <si>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</si>
  <si>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</si>
  <si>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</si>
  <si>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</si>
  <si>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</si>
  <si>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</si>
  <si>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</si>
  <si>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</si>
  <si>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</si>
  <si>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</si>
  <si>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</si>
  <si>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</si>
  <si>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</si>
  <si>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</si>
  <si>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</si>
  <si>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</si>
  <si>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</si>
  <si>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</si>
  <si>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</si>
  <si>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</si>
  <si>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</si>
  <si>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</si>
  <si>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</si>
  <si>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</si>
  <si>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</si>
  <si>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</si>
  <si>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</si>
  <si>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</si>
  <si>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</si>
  <si>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</si>
  <si>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</si>
  <si>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</si>
  <si>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</si>
  <si>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</si>
  <si>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</si>
  <si>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</si>
  <si>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</si>
  <si>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</si>
  <si>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</si>
  <si>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</si>
  <si>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</si>
  <si>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</si>
  <si>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</si>
  <si>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</si>
  <si>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</si>
  <si>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</si>
  <si>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</si>
  <si>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</si>
  <si>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</si>
  <si>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</si>
  <si>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</si>
  <si>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</si>
  <si>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</si>
  <si>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</si>
  <si>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</si>
  <si>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</si>
  <si>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</si>
  <si>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</si>
  <si>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</si>
  <si>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</si>
  <si>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</si>
  <si>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</si>
  <si>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</si>
  <si>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</si>
  <si>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</si>
  <si>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</si>
  <si>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</si>
  <si>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</si>
  <si>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</si>
  <si>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</si>
  <si>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</si>
  <si>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</si>
  <si>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</si>
  <si>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</si>
  <si>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</si>
  <si>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</si>
  <si>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</si>
  <si>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</si>
  <si>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</si>
  <si>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</si>
  <si>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</si>
  <si>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</si>
  <si>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</si>
  <si>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</si>
  <si>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</si>
  <si>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</si>
  <si>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</si>
  <si>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</si>
  <si>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</si>
  <si>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</si>
  <si>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</si>
  <si>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</si>
  <si>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</si>
  <si>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</si>
  <si>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</si>
  <si>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</si>
  <si>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</si>
  <si>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</si>
  <si>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</si>
  <si>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</si>
  <si>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</si>
  <si>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</si>
  <si>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</si>
  <si>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</si>
  <si>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</si>
  <si>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</si>
  <si>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</si>
  <si>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</si>
  <si>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</si>
  <si>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</si>
  <si>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</si>
  <si>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</si>
  <si>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</si>
  <si>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</si>
  <si>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</si>
  <si>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</si>
  <si>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</si>
  <si>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</si>
  <si>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</si>
  <si>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</si>
  <si>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</si>
  <si>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</si>
  <si>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</si>
  <si>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</si>
  <si>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</si>
  <si>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</si>
  <si>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</si>
  <si>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</si>
  <si>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</si>
  <si>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</si>
  <si>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</si>
  <si>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</si>
  <si>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</si>
  <si>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</si>
  <si>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</si>
  <si>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</si>
  <si>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</si>
  <si>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</si>
  <si>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</si>
  <si>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</si>
  <si>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</si>
  <si>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</si>
  <si>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</si>
  <si>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</si>
  <si>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</si>
  <si>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</si>
  <si>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</si>
  <si>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</si>
  <si>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</si>
  <si>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</si>
  <si>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</si>
  <si>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</si>
  <si>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</si>
  <si>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</si>
  <si>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</si>
  <si>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</si>
  <si>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</si>
  <si>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</si>
  <si>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</si>
  <si>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</si>
  <si>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</si>
  <si>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</si>
  <si>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</si>
  <si>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</si>
  <si>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</si>
  <si>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</si>
  <si>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</si>
  <si>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</si>
  <si>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</si>
  <si>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</si>
  <si>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</si>
  <si>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</si>
  <si>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</si>
  <si>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</si>
  <si>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</si>
  <si>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</si>
  <si>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</si>
  <si>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</si>
  <si>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</si>
  <si>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</si>
  <si>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</si>
  <si>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</si>
  <si>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</si>
  <si>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</si>
  <si>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</si>
  <si>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</si>
  <si>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</si>
  <si>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</si>
  <si>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</si>
  <si>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</si>
  <si>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</si>
  <si>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</si>
  <si>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</si>
  <si>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</si>
  <si>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</si>
  <si>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</si>
  <si>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</si>
  <si>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</si>
  <si>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</si>
  <si>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</si>
  <si>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</si>
  <si>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</si>
  <si>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</si>
  <si>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</si>
  <si>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</si>
  <si>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</si>
  <si>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</si>
  <si>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</si>
  <si>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</si>
  <si>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</si>
  <si>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</si>
  <si>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</si>
  <si>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</si>
  <si>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</si>
  <si>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</si>
  <si>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</si>
  <si>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</si>
  <si>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</si>
  <si>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</si>
  <si>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</si>
  <si>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</si>
  <si>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</si>
  <si>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</si>
  <si>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</si>
  <si>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</si>
  <si>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</si>
  <si>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</si>
  <si>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</si>
  <si>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</si>
  <si>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</si>
  <si>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</si>
  <si>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</si>
  <si>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</si>
  <si>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</si>
  <si>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</si>
  <si>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</si>
  <si>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</si>
  <si>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</si>
  <si>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</si>
  <si>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</si>
  <si>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</si>
  <si>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</si>
  <si>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</si>
  <si>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</si>
  <si>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</si>
  <si>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</si>
  <si>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</si>
  <si>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</si>
  <si>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</si>
  <si>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</si>
  <si>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</si>
  <si>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</si>
  <si>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</si>
  <si>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</si>
  <si>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</si>
  <si>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</si>
  <si>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</si>
  <si>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</si>
  <si>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</si>
  <si>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</si>
  <si>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</si>
  <si>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</si>
  <si>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</si>
  <si>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</si>
  <si>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</si>
  <si>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</si>
  <si>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</si>
  <si>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</si>
  <si>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</si>
  <si>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</si>
  <si>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</si>
  <si>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</si>
  <si>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</si>
  <si>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</si>
  <si>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</si>
  <si>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</si>
  <si>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</si>
  <si>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</si>
  <si>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</si>
  <si>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</si>
  <si>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</si>
  <si>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</si>
  <si>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</si>
  <si>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</si>
  <si>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</si>
  <si>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</si>
  <si>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</si>
  <si>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</si>
  <si>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</si>
  <si>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</si>
  <si>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</si>
  <si>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</si>
  <si>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</si>
  <si>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</si>
  <si>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</si>
  <si>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</si>
  <si>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</si>
  <si>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</si>
  <si>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</si>
  <si>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</si>
  <si>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</si>
  <si>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</si>
  <si>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</si>
  <si>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</si>
  <si>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</si>
  <si>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</si>
  <si>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</si>
  <si>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</si>
  <si>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</si>
  <si>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</si>
  <si>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</si>
  <si>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</si>
  <si>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</si>
  <si>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</si>
  <si>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</si>
  <si>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</si>
  <si>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</si>
  <si>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</si>
  <si>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</si>
  <si>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</si>
  <si>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</si>
  <si>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</si>
  <si>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</si>
  <si>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</si>
  <si>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</si>
  <si>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</si>
  <si>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</si>
  <si>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</si>
  <si>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</si>
  <si>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</si>
  <si>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</si>
  <si>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</si>
  <si>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</si>
  <si>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</si>
  <si>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</si>
  <si>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</si>
  <si>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</si>
  <si>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</si>
  <si>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</si>
  <si>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</si>
  <si>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</si>
  <si>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</si>
  <si>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</si>
  <si>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</si>
  <si>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</si>
  <si>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</si>
  <si>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</si>
  <si>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</si>
  <si>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</si>
  <si>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</si>
  <si>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</si>
  <si>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</si>
  <si>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</si>
  <si>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</si>
  <si>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</si>
  <si>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</si>
  <si>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</si>
  <si>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</si>
  <si>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</si>
  <si>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</si>
  <si>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</si>
  <si>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</si>
  <si>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</si>
  <si>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</si>
  <si>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</si>
  <si>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</si>
  <si>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</si>
  <si>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</si>
  <si>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</si>
  <si>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</si>
  <si>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</si>
  <si>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</si>
  <si>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</si>
  <si>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</si>
  <si>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</si>
  <si>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</si>
  <si>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</si>
  <si>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</si>
  <si>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</si>
  <si>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</si>
  <si>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</si>
  <si>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</si>
  <si>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</si>
  <si>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</si>
  <si>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</si>
  <si>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</si>
  <si>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</si>
  <si>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</si>
  <si>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</si>
  <si>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</si>
  <si>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</si>
  <si>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</si>
  <si>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</si>
  <si>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</si>
  <si>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</si>
  <si>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</si>
  <si>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</si>
  <si>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</si>
  <si>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</si>
  <si>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</si>
  <si>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</si>
  <si>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</si>
  <si>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</si>
  <si>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</si>
  <si>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</si>
  <si>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</si>
  <si>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</si>
  <si>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</si>
  <si>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</si>
  <si>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</si>
  <si>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</si>
  <si>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</si>
  <si>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</si>
  <si>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</si>
  <si>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</si>
  <si>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</si>
  <si>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</si>
  <si>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</si>
  <si>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</si>
  <si>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</si>
  <si>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</si>
  <si>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</si>
  <si>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</si>
  <si>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</si>
  <si>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</si>
  <si>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</si>
  <si>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</si>
  <si>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</si>
  <si>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</si>
  <si>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</si>
  <si>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</si>
  <si>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</si>
  <si>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</si>
  <si>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</si>
  <si>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</si>
  <si>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</si>
  <si>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</si>
  <si>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</si>
  <si>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</si>
  <si>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</si>
  <si>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</si>
  <si>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</si>
  <si>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</si>
  <si>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</si>
  <si>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</si>
  <si>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</si>
  <si>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</si>
  <si>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</si>
  <si>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</si>
  <si>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</si>
  <si>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</si>
  <si>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</si>
  <si>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</si>
  <si>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</si>
  <si>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</si>
  <si>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</si>
  <si>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</si>
  <si>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</si>
  <si>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</si>
  <si>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</si>
  <si>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</si>
  <si>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</si>
  <si>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</si>
  <si>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</si>
  <si>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</si>
  <si>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</si>
  <si>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</si>
  <si>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</si>
  <si>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</si>
  <si>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</si>
  <si>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</si>
  <si>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</si>
  <si>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</si>
  <si>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</si>
  <si>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</si>
  <si>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</si>
  <si>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</si>
  <si>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</si>
  <si>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</si>
  <si>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</si>
  <si>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</si>
  <si>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</si>
  <si>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</si>
  <si>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</si>
  <si>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</si>
  <si>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</si>
  <si>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</si>
  <si>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</si>
  <si>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</si>
  <si>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</si>
  <si>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</si>
  <si>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</si>
  <si>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</si>
  <si>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</si>
  <si>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</si>
  <si>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</si>
  <si>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</si>
  <si>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</si>
  <si>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</si>
  <si>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</si>
  <si>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</si>
  <si>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</si>
  <si>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</si>
  <si>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</si>
  <si>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</si>
  <si>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</si>
  <si>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</si>
  <si>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</si>
  <si>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</si>
  <si>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</si>
  <si>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</si>
  <si>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</si>
  <si>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</si>
  <si>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</si>
  <si>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</si>
  <si>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</si>
  <si>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</si>
  <si>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</si>
  <si>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</si>
  <si>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</si>
  <si>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</si>
  <si>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</si>
  <si>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</si>
  <si>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</si>
  <si>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</si>
  <si>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</si>
  <si>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</si>
  <si>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</si>
  <si>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</si>
  <si>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</si>
  <si>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</si>
  <si>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</si>
  <si>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</si>
  <si>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</si>
  <si>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</si>
  <si>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</si>
  <si>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</si>
  <si>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</si>
  <si>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</si>
  <si>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</si>
  <si>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</si>
  <si>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</si>
  <si>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</si>
  <si>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</si>
  <si>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</si>
  <si>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</si>
  <si>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</si>
  <si>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</si>
  <si>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</si>
  <si>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</si>
  <si>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</si>
  <si>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</si>
  <si>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</si>
  <si>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</si>
  <si>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</si>
  <si>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</si>
  <si>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</si>
  <si>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</si>
  <si>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</si>
  <si>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</si>
  <si>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</si>
  <si>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</si>
  <si>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</si>
  <si>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</si>
  <si>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</si>
  <si>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</si>
  <si>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</si>
  <si>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</si>
  <si>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</si>
  <si>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</si>
  <si>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</si>
  <si>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</si>
  <si>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</si>
  <si>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</si>
  <si>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</si>
  <si>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</si>
  <si>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</si>
  <si>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</si>
  <si>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</si>
  <si>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</si>
  <si>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</si>
  <si>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</si>
  <si>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</si>
  <si>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</si>
  <si>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</si>
  <si>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</si>
  <si>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</si>
  <si>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</si>
  <si>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</si>
  <si>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</si>
  <si>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</si>
  <si>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</si>
  <si>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</si>
  <si>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</si>
  <si>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</si>
  <si>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</si>
  <si>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</si>
  <si>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</si>
  <si>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</si>
  <si>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</si>
  <si>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</si>
  <si>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</si>
  <si>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</si>
  <si>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</si>
  <si>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</si>
  <si>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</si>
  <si>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</si>
  <si>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</si>
  <si>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</si>
  <si>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</si>
  <si>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</si>
  <si>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</si>
  <si>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</si>
  <si>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</si>
  <si>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</si>
  <si>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</si>
  <si>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</si>
  <si>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</si>
  <si>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</si>
  <si>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</si>
  <si>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</si>
  <si>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</si>
  <si>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</si>
  <si>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</si>
  <si>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</si>
  <si>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</si>
  <si>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</si>
  <si>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</si>
  <si>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</si>
  <si>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</si>
  <si>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</si>
  <si>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</si>
  <si>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</si>
  <si>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</si>
  <si>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</si>
  <si>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</si>
  <si>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</si>
  <si>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</si>
  <si>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</si>
  <si>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</si>
  <si>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</si>
  <si>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</si>
  <si>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</si>
  <si>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</si>
  <si>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</si>
  <si>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</si>
  <si>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</si>
  <si>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</si>
  <si>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</si>
  <si>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</si>
  <si>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</si>
  <si>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</si>
  <si>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</si>
  <si>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</si>
  <si>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</si>
  <si>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</si>
  <si>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</si>
  <si>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</si>
  <si>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</si>
  <si>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</si>
  <si>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</si>
  <si>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</si>
  <si>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</si>
  <si>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</si>
  <si>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</si>
  <si>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</si>
  <si>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</si>
  <si>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</si>
  <si>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</si>
  <si>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</si>
  <si>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</si>
  <si>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</si>
  <si>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</si>
  <si>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</si>
  <si>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</si>
  <si>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</si>
  <si>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</si>
  <si>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</si>
  <si>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</si>
  <si>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</si>
  <si>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</si>
  <si>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</si>
  <si>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</si>
  <si>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</si>
  <si>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</si>
  <si>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</si>
  <si>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</si>
  <si>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</si>
  <si>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</si>
  <si>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</si>
  <si>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</si>
  <si>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</si>
  <si>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</si>
  <si>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</si>
  <si>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</si>
  <si>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</si>
  <si>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</si>
  <si>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</si>
  <si>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</si>
  <si>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</si>
  <si>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</si>
  <si>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</si>
  <si>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</si>
  <si>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</si>
  <si>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</si>
  <si>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</si>
  <si>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</si>
  <si>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</si>
  <si>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</si>
  <si>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</si>
  <si>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</si>
  <si>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</si>
  <si>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</si>
  <si>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</si>
  <si>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</si>
  <si>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</si>
  <si>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</si>
  <si>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</si>
  <si>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</si>
  <si>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</si>
  <si>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</si>
  <si>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</si>
  <si>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</si>
  <si>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</si>
  <si>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</si>
  <si>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</si>
  <si>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</si>
  <si>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</si>
  <si>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</si>
  <si>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</si>
  <si>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</si>
  <si>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</si>
  <si>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</si>
  <si>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</si>
  <si>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</si>
  <si>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</si>
  <si>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</si>
  <si>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</si>
  <si>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</si>
  <si>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</si>
  <si>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</si>
  <si>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</si>
  <si>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</si>
  <si>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</si>
  <si>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</si>
  <si>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</si>
  <si>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</si>
  <si>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</si>
  <si>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</si>
  <si>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</si>
  <si>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</si>
  <si>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</si>
  <si>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</si>
  <si>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</si>
  <si>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</si>
  <si>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</si>
  <si>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</si>
  <si>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</si>
  <si>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</si>
  <si>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</si>
  <si>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</si>
  <si>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</si>
  <si>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</si>
  <si>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</si>
  <si>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</si>
  <si>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</si>
  <si>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</si>
  <si>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</si>
  <si>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</si>
  <si>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</si>
  <si>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</si>
  <si>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</si>
  <si>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</si>
  <si>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</si>
  <si>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</si>
  <si>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</si>
  <si>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</si>
  <si>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</si>
  <si>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</si>
  <si>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</si>
  <si>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</si>
  <si>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</si>
  <si>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</si>
  <si>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</si>
  <si>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</si>
  <si>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</si>
  <si>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</si>
  <si>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</si>
  <si>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</si>
  <si>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</si>
  <si>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</si>
  <si>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</si>
  <si>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</si>
  <si>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</si>
  <si>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</si>
  <si>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</si>
  <si>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</si>
  <si>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</si>
  <si>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</si>
  <si>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</si>
  <si>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</si>
  <si>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</si>
  <si>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</si>
  <si>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</si>
  <si>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</si>
  <si>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</si>
  <si>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</si>
  <si>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</si>
  <si>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</si>
  <si>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</si>
  <si>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</si>
  <si>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</si>
  <si>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</si>
  <si>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</si>
  <si>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</si>
  <si>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</si>
  <si>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</si>
  <si>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</si>
  <si>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</si>
  <si>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</si>
  <si>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</si>
  <si>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</si>
  <si>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</si>
  <si>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</si>
  <si>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</si>
  <si>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</si>
  <si>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</si>
  <si>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</si>
  <si>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</si>
  <si>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</si>
  <si>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</si>
  <si>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</si>
  <si>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</si>
  <si>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</si>
  <si>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</si>
  <si>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</si>
  <si>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</si>
  <si>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</si>
  <si>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</si>
  <si>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</si>
  <si>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</si>
  <si>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</si>
  <si>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</si>
  <si>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</si>
  <si>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</si>
  <si>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</si>
  <si>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</si>
  <si>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</si>
  <si>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</si>
  <si>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</si>
  <si>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</si>
  <si>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</si>
  <si>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</si>
  <si>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</si>
  <si>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</si>
  <si>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</si>
  <si>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</si>
  <si>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</si>
  <si>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</si>
  <si>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</si>
  <si>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</si>
  <si>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</si>
  <si>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</si>
  <si>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</si>
  <si>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</si>
  <si>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</si>
  <si>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</si>
  <si>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</si>
  <si>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</si>
  <si>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</si>
  <si>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</si>
  <si>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</si>
  <si>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</si>
  <si>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</si>
  <si>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</si>
  <si>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</si>
  <si>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</si>
  <si>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</si>
  <si>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</si>
  <si>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</si>
  <si>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</si>
  <si>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</si>
  <si>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</si>
  <si>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</si>
  <si>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</si>
  <si>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</si>
  <si>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</si>
  <si>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</si>
  <si>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</si>
  <si>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</si>
  <si>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</si>
  <si>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</si>
  <si>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</si>
  <si>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</si>
  <si>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</si>
  <si>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</si>
  <si>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</si>
  <si>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</si>
  <si>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</si>
  <si>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</si>
  <si>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</si>
  <si>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</si>
  <si>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</si>
  <si>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</si>
  <si>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</si>
  <si>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</si>
  <si>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</si>
  <si>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</si>
  <si>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</si>
  <si>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</si>
  <si>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</si>
  <si>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</si>
  <si>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</si>
  <si>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</si>
  <si>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</si>
  <si>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</si>
  <si>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</si>
  <si>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</si>
  <si>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</si>
  <si>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</si>
  <si>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</si>
  <si>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</si>
  <si>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</si>
  <si>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</si>
  <si>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</si>
  <si>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</si>
  <si>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</si>
  <si>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</si>
  <si>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</si>
  <si>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</si>
  <si>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</si>
  <si>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</si>
  <si>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</si>
  <si>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</si>
  <si>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</si>
  <si>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</si>
  <si>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</si>
  <si>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</si>
  <si>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</si>
  <si>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</si>
  <si>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</si>
  <si>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</si>
  <si>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</si>
  <si>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</si>
  <si>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</si>
  <si>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</si>
  <si>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</si>
  <si>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</si>
  <si>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</si>
  <si>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</si>
  <si>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</si>
  <si>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</si>
  <si>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</si>
  <si>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</si>
  <si>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</si>
  <si>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</si>
  <si>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</si>
  <si>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</si>
  <si>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</si>
  <si>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</si>
  <si>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</si>
  <si>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</si>
  <si>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</si>
  <si>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</si>
  <si>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</si>
  <si>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</si>
  <si>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</si>
  <si>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</si>
  <si>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</si>
  <si>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</si>
  <si>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</si>
  <si>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</si>
  <si>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</si>
  <si>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</si>
  <si>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</si>
  <si>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</si>
  <si>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</si>
  <si>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</si>
  <si>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</si>
  <si>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</si>
  <si>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</si>
  <si>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</si>
  <si>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</si>
  <si>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</si>
  <si>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</si>
  <si>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</si>
  <si>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</si>
  <si>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</si>
  <si>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</si>
  <si>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</si>
  <si>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</si>
  <si>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</si>
  <si>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</si>
  <si>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</si>
  <si>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</si>
  <si>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</si>
  <si>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</si>
  <si>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</si>
  <si>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</si>
  <si>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</si>
  <si>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</si>
  <si>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</si>
  <si>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</si>
  <si>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</si>
  <si>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</si>
  <si>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</si>
  <si>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</si>
  <si>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</si>
  <si>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</si>
  <si>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</si>
  <si>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</si>
  <si>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</si>
  <si>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</si>
  <si>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</si>
  <si>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</si>
  <si>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</si>
  <si>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</si>
  <si>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</si>
  <si>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</si>
  <si>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</si>
  <si>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</si>
  <si>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</si>
  <si>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</si>
  <si>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</si>
  <si>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</si>
  <si>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</si>
  <si>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</si>
  <si>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</si>
  <si>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</si>
  <si>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</si>
  <si>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</si>
  <si>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</si>
  <si>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</si>
  <si>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</si>
  <si>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</si>
  <si>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</si>
  <si>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</si>
  <si>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</si>
  <si>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</si>
  <si>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</si>
  <si>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</si>
  <si>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</si>
  <si>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</si>
  <si>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</si>
  <si>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</si>
  <si>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</si>
  <si>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</si>
  <si>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</si>
  <si>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</si>
  <si>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</si>
  <si>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</si>
  <si>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</si>
  <si>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</si>
  <si>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</si>
  <si>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</si>
  <si>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</si>
  <si>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</si>
  <si>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</si>
  <si>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</si>
  <si>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</si>
  <si>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</si>
  <si>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</si>
  <si>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</si>
  <si>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</si>
  <si>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</si>
  <si>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</si>
  <si>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</si>
  <si>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</si>
  <si>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</si>
  <si>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</si>
  <si>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</si>
  <si>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</si>
  <si>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</si>
  <si>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</si>
  <si>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</si>
  <si>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</si>
  <si>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</si>
  <si>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</si>
  <si>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</si>
  <si>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</si>
  <si>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</si>
  <si>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</si>
  <si>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</si>
  <si>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</si>
  <si>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</si>
  <si>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</si>
  <si>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</si>
  <si>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</si>
  <si>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</si>
  <si>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</si>
  <si>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</si>
  <si>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</si>
  <si>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</si>
  <si>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</si>
  <si>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</si>
  <si>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</si>
  <si>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</si>
  <si>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</si>
  <si>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</si>
  <si>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</si>
  <si>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</si>
  <si>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</si>
  <si>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</si>
  <si>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</si>
  <si>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</si>
  <si>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</si>
  <si>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</si>
  <si>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</si>
  <si>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</si>
  <si>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</si>
  <si>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</si>
  <si>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</si>
  <si>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</si>
  <si>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</si>
  <si>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</si>
  <si>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</si>
  <si>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</si>
  <si>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</si>
  <si>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</si>
  <si>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</si>
  <si>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</si>
  <si>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</si>
  <si>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</si>
  <si>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</si>
  <si>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</si>
  <si>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</si>
  <si>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</si>
  <si>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</si>
  <si>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</si>
  <si>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</si>
  <si>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</si>
  <si>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</si>
  <si>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</si>
  <si>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</si>
  <si>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</si>
  <si>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</si>
  <si>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</si>
  <si>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</si>
  <si>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</si>
  <si>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</si>
  <si>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</si>
  <si>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</si>
  <si>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</si>
  <si>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</si>
  <si>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</si>
  <si>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</si>
  <si>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</si>
  <si>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</si>
  <si>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</si>
  <si>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</si>
  <si>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</si>
  <si>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</si>
  <si>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</si>
  <si>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</si>
  <si>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</si>
  <si>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</si>
  <si>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</si>
  <si>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</si>
  <si>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</si>
  <si>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</si>
  <si>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</si>
  <si>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</si>
  <si>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</si>
  <si>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</si>
  <si>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</si>
  <si>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</si>
  <si>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</si>
  <si>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</si>
  <si>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</si>
  <si>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</si>
  <si>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</si>
  <si>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</si>
  <si>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</si>
  <si>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</si>
  <si>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</si>
  <si>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</si>
  <si>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</si>
  <si>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</si>
  <si>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</si>
  <si>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</si>
  <si>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</si>
  <si>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</si>
  <si>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</si>
  <si>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</si>
  <si>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</si>
  <si>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</si>
  <si>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</si>
  <si>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</si>
  <si>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</si>
  <si>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</si>
  <si>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</si>
  <si>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</si>
  <si>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</si>
  <si>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</si>
  <si>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</si>
  <si>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</si>
  <si>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</si>
  <si>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</si>
  <si>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</si>
  <si>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</si>
  <si>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</si>
  <si>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</si>
  <si>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</si>
  <si>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</si>
  <si>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</si>
  <si>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</si>
  <si>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</si>
  <si>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</si>
  <si>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</si>
  <si>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</si>
  <si>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</si>
  <si>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</si>
  <si>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</si>
  <si>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</si>
  <si>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</si>
  <si>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</si>
  <si>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</si>
  <si>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</si>
  <si>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</si>
  <si>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</si>
  <si>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</si>
  <si>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</si>
  <si>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</si>
  <si>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</si>
  <si>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</si>
  <si>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</si>
  <si>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</si>
  <si>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</si>
  <si>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</si>
  <si>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</si>
  <si>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</si>
  <si>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</si>
  <si>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</si>
  <si>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</si>
  <si>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</si>
  <si>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</si>
  <si>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</si>
  <si>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</si>
  <si>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</si>
  <si>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</si>
  <si>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</si>
  <si>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</si>
  <si>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</si>
  <si>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</si>
  <si>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</si>
  <si>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</si>
  <si>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</si>
  <si>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</si>
  <si>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</si>
  <si>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</si>
  <si>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</si>
  <si>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</si>
  <si>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</si>
  <si>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</si>
  <si>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</si>
  <si>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</si>
  <si>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</si>
  <si>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</si>
  <si>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</si>
  <si>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</si>
  <si>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</si>
  <si>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</si>
  <si>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</si>
  <si>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</si>
  <si>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</si>
  <si>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</si>
  <si>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</si>
  <si>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</si>
  <si>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</si>
  <si>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</si>
  <si>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</si>
  <si>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</si>
  <si>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</si>
  <si>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</si>
  <si>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</si>
  <si>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</si>
  <si>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</si>
  <si>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</si>
  <si>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</si>
  <si>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</si>
  <si>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</si>
  <si>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</si>
  <si>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</si>
  <si>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</si>
  <si>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</si>
  <si>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</si>
  <si>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</si>
  <si>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</si>
  <si>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</si>
  <si>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</si>
  <si>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</si>
  <si>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</si>
  <si>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</si>
  <si>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</si>
  <si>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</si>
  <si>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</si>
  <si>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</si>
  <si>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</si>
  <si>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</si>
  <si>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</si>
  <si>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</si>
  <si>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</si>
  <si>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</si>
  <si>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</si>
  <si>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</si>
  <si>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</si>
  <si>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</si>
  <si>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</si>
  <si>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</si>
  <si>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</si>
  <si>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</si>
  <si>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</si>
  <si>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</si>
  <si>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</si>
  <si>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</si>
  <si>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</si>
  <si>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</si>
  <si>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</si>
  <si>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</si>
  <si>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</si>
  <si>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</si>
  <si>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</si>
  <si>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</si>
  <si>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</si>
  <si>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</si>
  <si>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</si>
  <si>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</si>
  <si>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</si>
  <si>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</si>
  <si>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</si>
  <si>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</si>
  <si>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</si>
  <si>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</si>
  <si>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</si>
  <si>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</si>
  <si>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</si>
  <si>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</si>
  <si>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</si>
  <si>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</si>
  <si>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</si>
  <si>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</si>
  <si>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</si>
  <si>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</si>
  <si>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</si>
  <si>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</si>
  <si>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</si>
  <si>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</si>
  <si>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</si>
  <si>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</si>
  <si>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</si>
  <si>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</si>
  <si>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</si>
  <si>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</si>
  <si>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</si>
  <si>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</si>
  <si>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</si>
  <si>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</si>
  <si>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</si>
  <si>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</si>
  <si>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</si>
  <si>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</si>
  <si>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</si>
  <si>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</si>
  <si>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</si>
  <si>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</si>
  <si>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</si>
  <si>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</si>
  <si>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</si>
  <si>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</si>
  <si>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</si>
  <si>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</si>
  <si>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</si>
  <si>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</si>
  <si>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</si>
  <si>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</si>
  <si>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</si>
  <si>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</si>
  <si>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</si>
  <si>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</si>
  <si>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</si>
  <si>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</si>
  <si>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</si>
  <si>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</si>
  <si>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</si>
  <si>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</si>
  <si>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</si>
  <si>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</si>
  <si>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</si>
  <si>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</si>
  <si>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</si>
  <si>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</si>
  <si>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</si>
  <si>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</si>
  <si>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</si>
  <si>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</si>
  <si>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</si>
  <si>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</si>
  <si>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</si>
  <si>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</si>
  <si>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</si>
  <si>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</si>
  <si>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</si>
  <si>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</si>
  <si>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</si>
  <si>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</si>
  <si>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</si>
  <si>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</si>
  <si>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</si>
  <si>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</si>
  <si>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</si>
  <si>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</si>
  <si>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</si>
  <si>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</si>
  <si>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</si>
  <si>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</si>
  <si>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</si>
  <si>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</si>
  <si>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</si>
  <si>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</si>
  <si>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</si>
  <si>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</si>
  <si>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</si>
  <si>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</si>
  <si>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</si>
  <si>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</si>
  <si>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</si>
  <si>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</si>
  <si>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</si>
  <si>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</si>
  <si>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</si>
  <si>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</si>
  <si>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</si>
  <si>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</si>
  <si>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</si>
  <si>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</si>
  <si>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</si>
  <si>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</si>
  <si>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</si>
  <si>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</si>
  <si>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</si>
  <si>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</si>
  <si>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</si>
  <si>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</si>
  <si>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</si>
  <si>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</si>
  <si>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</si>
  <si>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</si>
  <si>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</si>
  <si>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</si>
  <si>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</si>
  <si>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</si>
  <si>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</si>
  <si>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</si>
  <si>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</si>
  <si>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</si>
  <si>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</si>
  <si>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</si>
  <si>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</si>
  <si>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</si>
  <si>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</si>
  <si>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</si>
  <si>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</si>
  <si>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</si>
  <si>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</si>
  <si>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</si>
  <si>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</si>
  <si>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</si>
  <si>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</si>
  <si>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</si>
  <si>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</si>
  <si>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</si>
  <si>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</si>
  <si>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</si>
  <si>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</si>
  <si>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</si>
  <si>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</si>
  <si>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</si>
  <si>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</si>
  <si>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</si>
  <si>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</si>
  <si>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</si>
  <si>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</si>
  <si>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</si>
  <si>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</si>
  <si>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</si>
  <si>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</si>
  <si>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</si>
  <si>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</si>
  <si>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</si>
  <si>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</si>
  <si>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</si>
  <si>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</si>
  <si>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</si>
  <si>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</si>
  <si>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</si>
  <si>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</si>
  <si>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</si>
  <si>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</si>
  <si>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</si>
  <si>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</si>
  <si>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</si>
  <si>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</si>
  <si>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</si>
  <si>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</si>
  <si>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</si>
  <si>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</si>
  <si>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</si>
  <si>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</si>
  <si>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</si>
  <si>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</si>
  <si>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</si>
  <si>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</si>
  <si>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</si>
  <si>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</si>
  <si>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</si>
  <si>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</si>
  <si>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</si>
  <si>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</si>
  <si>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</si>
  <si>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</si>
  <si>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</si>
  <si>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</si>
  <si>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</si>
  <si>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</si>
  <si>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</si>
  <si>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</si>
  <si>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</si>
  <si>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</si>
  <si>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</si>
  <si>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</si>
  <si>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</si>
  <si>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</si>
  <si>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</si>
  <si>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</si>
  <si>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</si>
  <si>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</si>
  <si>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</si>
  <si>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</si>
  <si>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</si>
  <si>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</si>
  <si>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</si>
  <si>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</si>
  <si>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</si>
  <si>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</si>
  <si>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</si>
  <si>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</si>
  <si>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</si>
  <si>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</si>
  <si>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</si>
  <si>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</si>
  <si>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</si>
  <si>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</si>
  <si>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</si>
  <si>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</si>
  <si>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</si>
  <si>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</si>
  <si>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</si>
  <si>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</si>
  <si>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</si>
  <si>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</si>
  <si>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</si>
  <si>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</si>
  <si>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</si>
  <si>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</si>
  <si>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</si>
  <si>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</si>
  <si>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</si>
  <si>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</si>
  <si>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</si>
  <si>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</si>
  <si>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</si>
  <si>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</si>
  <si>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</si>
  <si>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</si>
  <si>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</si>
  <si>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</si>
  <si>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</si>
  <si>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</si>
  <si>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</si>
  <si>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</si>
  <si>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</si>
  <si>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</si>
  <si>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</si>
  <si>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</si>
  <si>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</si>
  <si>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</si>
  <si>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</si>
  <si>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</si>
  <si>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</si>
  <si>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</si>
  <si>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</si>
  <si>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</si>
  <si>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</si>
  <si>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</si>
  <si>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</si>
  <si>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</si>
  <si>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</si>
  <si>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</si>
  <si>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</si>
  <si>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</si>
  <si>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</si>
  <si>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</si>
  <si>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</si>
  <si>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</si>
  <si>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</si>
  <si>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</si>
  <si>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</si>
  <si>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</si>
  <si>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</si>
  <si>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</si>
  <si>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</si>
  <si>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</si>
  <si>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</si>
  <si>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</si>
  <si>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</si>
  <si>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</si>
  <si>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</si>
  <si>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</si>
  <si>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</si>
  <si>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</si>
  <si>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</si>
  <si>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</si>
  <si>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</si>
  <si>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</si>
  <si>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</si>
  <si>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</si>
  <si>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</si>
  <si>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</si>
  <si>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</si>
  <si>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</si>
  <si>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</si>
  <si>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</si>
  <si>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</si>
  <si>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</si>
  <si>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</si>
  <si>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</si>
  <si>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</si>
  <si>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</si>
  <si>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</si>
  <si>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</si>
  <si>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</si>
  <si>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</si>
  <si>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</si>
  <si>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</si>
  <si>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</si>
  <si>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</si>
  <si>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</si>
  <si>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</si>
  <si>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</si>
  <si>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</si>
  <si>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</si>
  <si>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</si>
  <si>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</si>
  <si>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</si>
  <si>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</si>
  <si>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</si>
  <si>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</si>
  <si>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</si>
  <si>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</si>
  <si>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</si>
  <si>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</si>
  <si>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</si>
  <si>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</si>
  <si>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</si>
  <si>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</si>
  <si>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</si>
  <si>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</si>
  <si>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</si>
  <si>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</si>
  <si>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</si>
  <si>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</si>
  <si>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</si>
  <si>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</si>
  <si>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</si>
  <si>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</si>
  <si>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</si>
  <si>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</si>
  <si>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</si>
  <si>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</si>
  <si>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</si>
  <si>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</si>
  <si>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</si>
  <si>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</si>
  <si>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</si>
  <si>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</si>
  <si>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</si>
  <si>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</si>
  <si>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</si>
  <si>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</si>
  <si>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</si>
  <si>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</si>
  <si>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</si>
  <si>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</si>
  <si>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</si>
  <si>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</si>
  <si>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</si>
  <si>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</si>
  <si>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</si>
  <si>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</si>
  <si>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</si>
  <si>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</si>
  <si>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</si>
  <si>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</si>
  <si>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</si>
  <si>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</si>
  <si>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</si>
  <si>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</si>
  <si>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</si>
  <si>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</si>
  <si>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</si>
  <si>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</si>
  <si>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</si>
  <si>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</si>
  <si>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</si>
  <si>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</si>
  <si>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</si>
  <si>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</si>
  <si>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</si>
  <si>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</si>
  <si>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</si>
  <si>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</si>
  <si>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</si>
  <si>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</si>
  <si>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</si>
  <si>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</si>
  <si>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</si>
  <si>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</si>
  <si>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</si>
  <si>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</si>
  <si>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</si>
  <si>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</si>
  <si>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</si>
  <si>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</si>
  <si>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</si>
  <si>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</si>
  <si>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</si>
  <si>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</si>
  <si>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</si>
  <si>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</si>
  <si>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</si>
  <si>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</si>
  <si>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</si>
  <si>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</si>
  <si>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</si>
  <si>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</si>
  <si>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</si>
  <si>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</si>
  <si>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</si>
  <si>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</si>
  <si>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</si>
  <si>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</si>
  <si>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</si>
  <si>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</si>
  <si>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</si>
  <si>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</si>
  <si>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</si>
  <si>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</si>
  <si>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</si>
  <si>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</si>
  <si>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</si>
  <si>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</si>
  <si>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</si>
  <si>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</si>
  <si>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</si>
  <si>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</si>
  <si>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</si>
  <si>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</si>
  <si>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</si>
  <si>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</si>
  <si>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</si>
  <si>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</si>
  <si>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</si>
  <si>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</si>
  <si>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</si>
  <si>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</si>
  <si>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</si>
  <si>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</si>
  <si>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</si>
  <si>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</si>
  <si>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</si>
  <si>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</si>
  <si>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</si>
  <si>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</si>
  <si>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</si>
  <si>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</si>
  <si>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</si>
  <si>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</si>
  <si>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</si>
  <si>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</si>
  <si>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</si>
  <si>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</si>
  <si>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</si>
  <si>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</si>
  <si>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</si>
  <si>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</si>
  <si>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</si>
  <si>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</si>
  <si>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</si>
  <si>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</si>
  <si>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</si>
  <si>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</si>
  <si>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</si>
  <si>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</si>
  <si>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</si>
  <si>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</si>
  <si>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</si>
  <si>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</si>
  <si>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</si>
  <si>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</si>
  <si>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</si>
  <si>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</si>
  <si>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</si>
  <si>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</si>
  <si>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</si>
  <si>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</si>
  <si>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</si>
  <si>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</si>
  <si>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</si>
  <si>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</si>
  <si>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</si>
  <si>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</si>
  <si>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</si>
  <si>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</si>
  <si>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</si>
  <si>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</si>
  <si>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</si>
  <si>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</si>
  <si>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</si>
  <si>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</si>
  <si>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</si>
  <si>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</si>
  <si>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</si>
  <si>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</si>
  <si>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</si>
  <si>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</si>
  <si>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</si>
  <si>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</si>
  <si>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</si>
  <si>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</si>
  <si>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</si>
  <si>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</si>
  <si>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</si>
  <si>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</si>
  <si>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</si>
  <si>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</si>
  <si>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</si>
  <si>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</si>
  <si>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</si>
  <si>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</si>
  <si>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</si>
  <si>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</si>
  <si>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</si>
  <si>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</si>
  <si>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</si>
  <si>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</si>
  <si>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</si>
  <si>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</si>
  <si>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</si>
  <si>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</si>
  <si>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</si>
  <si>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</si>
  <si>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</si>
  <si>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</si>
  <si>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</si>
  <si>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</si>
  <si>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</si>
  <si>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</si>
  <si>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</si>
  <si>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</si>
  <si>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</si>
  <si>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</si>
  <si>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</si>
  <si>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</si>
  <si>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</si>
  <si>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</si>
  <si>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</si>
  <si>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</si>
  <si>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</si>
  <si>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</si>
  <si>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</si>
  <si>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</si>
  <si>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</si>
  <si>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</si>
  <si>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</si>
  <si>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</si>
  <si>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</si>
  <si>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</si>
  <si>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</si>
  <si>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</si>
  <si>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</si>
  <si>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</si>
  <si>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</si>
  <si>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</si>
  <si>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</si>
  <si>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</si>
  <si>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</si>
  <si>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</si>
  <si>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</si>
  <si>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</si>
  <si>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</si>
  <si>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</si>
  <si>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</si>
  <si>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</si>
  <si>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</si>
  <si>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</si>
  <si>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</si>
  <si>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</si>
  <si>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</si>
  <si>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</si>
  <si>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</si>
  <si>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</si>
  <si>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</si>
  <si>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</si>
  <si>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</si>
  <si>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</si>
  <si>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</si>
  <si>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</si>
  <si>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</si>
  <si>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</si>
  <si>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</si>
  <si>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</si>
  <si>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</si>
  <si>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</si>
  <si>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</si>
  <si>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</si>
  <si>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</si>
  <si>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</si>
  <si>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</si>
  <si>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</si>
  <si>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</si>
  <si>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</si>
  <si>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</si>
  <si>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</si>
  <si>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</si>
  <si>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</si>
  <si>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</si>
  <si>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</si>
  <si>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</si>
  <si>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</si>
  <si>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</si>
  <si>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</si>
  <si>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</si>
  <si>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</si>
  <si>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</si>
  <si>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</si>
  <si>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</si>
  <si>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</si>
  <si>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</si>
  <si>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</si>
  <si>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</si>
  <si>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</si>
  <si>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</si>
  <si>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</si>
  <si>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</si>
  <si>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</si>
  <si>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</si>
  <si>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</si>
  <si>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</si>
  <si>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</si>
  <si>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</si>
  <si>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</si>
  <si>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</si>
  <si>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</si>
  <si>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</si>
  <si>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</si>
  <si>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</si>
  <si>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</si>
  <si>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</si>
  <si>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</si>
  <si>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</si>
  <si>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</si>
  <si>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</si>
  <si>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</si>
  <si>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</si>
  <si>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</si>
  <si>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</si>
  <si>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</si>
  <si>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</si>
  <si>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</si>
  <si>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</si>
  <si>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</si>
  <si>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</si>
  <si>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</si>
  <si>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</si>
  <si>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</si>
  <si>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</si>
  <si>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</si>
  <si>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</si>
  <si>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</si>
  <si>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</si>
  <si>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</si>
  <si>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</si>
  <si>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</si>
  <si>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</si>
  <si>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</si>
  <si>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</si>
  <si>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</si>
  <si>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</si>
  <si>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</si>
  <si>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</si>
  <si>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</si>
  <si>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</si>
  <si>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</si>
  <si>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</si>
  <si>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</si>
  <si>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</si>
  <si>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</si>
  <si>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</si>
  <si>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</si>
  <si>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</si>
  <si>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</si>
  <si>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</si>
  <si>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</si>
  <si>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</si>
  <si>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</si>
  <si>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</si>
  <si>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</si>
  <si>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</si>
  <si>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</si>
  <si>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</si>
  <si>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</si>
  <si>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</si>
  <si>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</si>
  <si>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</si>
  <si>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</si>
  <si>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</si>
  <si>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</si>
  <si>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</si>
  <si>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</si>
  <si>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</si>
  <si>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</si>
  <si>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</si>
  <si>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</si>
  <si>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</si>
  <si>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</si>
  <si>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</si>
  <si>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</si>
  <si>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</si>
  <si>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</si>
  <si>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</si>
  <si>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</si>
  <si>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</si>
  <si>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</si>
  <si>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</si>
  <si>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</si>
  <si>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</si>
  <si>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</si>
  <si>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</si>
  <si>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</si>
  <si>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</si>
  <si>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</si>
  <si>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</si>
  <si>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</si>
  <si>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</si>
  <si>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</si>
  <si>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</si>
  <si>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</si>
  <si>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</si>
  <si>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</si>
  <si>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</si>
  <si>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</si>
  <si>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</si>
  <si>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</si>
  <si>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</si>
  <si>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</si>
  <si>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</si>
  <si>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</si>
  <si>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</si>
  <si>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</si>
  <si>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</si>
  <si>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</si>
  <si>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</si>
  <si>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</si>
  <si>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</si>
  <si>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</si>
  <si>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</si>
  <si>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</si>
  <si>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</si>
  <si>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</si>
  <si>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</si>
  <si>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</si>
  <si>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</si>
  <si>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</si>
  <si>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</si>
  <si>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</si>
  <si>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</si>
  <si>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</si>
  <si>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</si>
  <si>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</si>
  <si>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</si>
  <si>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</si>
  <si>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</si>
  <si>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</si>
  <si>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</si>
  <si>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</si>
  <si>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</si>
  <si>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</si>
  <si>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</si>
  <si>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</si>
  <si>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</si>
  <si>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</si>
  <si>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</si>
  <si>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</si>
  <si>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</si>
  <si>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</si>
  <si>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</si>
  <si>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</si>
  <si>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</si>
  <si>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</si>
  <si>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</si>
  <si>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</si>
  <si>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</si>
  <si>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</si>
  <si>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</si>
  <si>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</si>
  <si>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</si>
  <si>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</si>
  <si>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</si>
  <si>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</si>
  <si>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</si>
  <si>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</si>
  <si>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</si>
  <si>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</si>
  <si>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</si>
  <si>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</si>
  <si>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</si>
  <si>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</si>
  <si>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</si>
  <si>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</si>
  <si>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</si>
  <si>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</si>
  <si>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</si>
  <si>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</si>
  <si>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</si>
  <si>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</si>
  <si>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</si>
  <si>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</si>
  <si>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</si>
  <si>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</si>
  <si>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</si>
  <si>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</si>
  <si>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</si>
  <si>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</si>
  <si>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</si>
  <si>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</si>
  <si>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</si>
  <si>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</si>
  <si>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</si>
  <si>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</si>
  <si>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</si>
  <si>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</si>
  <si>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</si>
  <si>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</si>
  <si>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</si>
  <si>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</si>
  <si>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</si>
  <si>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</si>
  <si>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</si>
  <si>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</si>
  <si>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</si>
  <si>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</si>
  <si>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</si>
  <si>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</si>
  <si>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</si>
  <si>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</si>
  <si>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</si>
  <si>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</si>
  <si>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</si>
  <si>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</si>
  <si>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</si>
  <si>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</si>
  <si>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</si>
  <si>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</si>
  <si>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</si>
  <si>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</si>
  <si>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</si>
  <si>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</si>
  <si>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</si>
  <si>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</si>
  <si>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</si>
  <si>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</si>
  <si>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</si>
  <si>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</si>
  <si>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</si>
  <si>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</si>
  <si>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</si>
  <si>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</si>
  <si>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</si>
  <si>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</si>
  <si>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</si>
  <si>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</si>
  <si>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</si>
  <si>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</si>
  <si>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</si>
  <si>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</si>
  <si>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</si>
  <si>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</si>
  <si>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</si>
  <si>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</si>
  <si>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</si>
  <si>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</si>
  <si>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</si>
  <si>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</si>
  <si>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</si>
  <si>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</si>
  <si>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</si>
  <si>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</si>
  <si>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</si>
  <si>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</si>
  <si>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</si>
  <si>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</si>
  <si>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</si>
  <si>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</si>
  <si>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</si>
  <si>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</si>
  <si>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</si>
  <si>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</si>
  <si>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</si>
  <si>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</si>
  <si>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</si>
  <si>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</si>
  <si>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</si>
  <si>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</si>
  <si>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</si>
  <si>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</si>
  <si>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</si>
  <si>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</si>
  <si>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</si>
  <si>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</si>
  <si>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</si>
  <si>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</si>
  <si>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</si>
  <si>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</si>
  <si>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</si>
  <si>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</si>
  <si>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</si>
  <si>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</si>
  <si>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</si>
  <si>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</si>
  <si>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</si>
  <si>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</si>
  <si>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</si>
  <si>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</si>
  <si>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</si>
  <si>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</si>
  <si>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</si>
  <si>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</si>
  <si>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</si>
  <si>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</si>
  <si>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</si>
  <si>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</si>
  <si>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</si>
  <si>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</si>
  <si>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</si>
  <si>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</si>
  <si>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</si>
  <si>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</si>
  <si>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</si>
  <si>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</si>
  <si>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</si>
  <si>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</si>
  <si>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</si>
  <si>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</si>
  <si>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</si>
  <si>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</si>
  <si>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</si>
  <si>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</si>
  <si>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</si>
  <si>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</si>
  <si>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</si>
  <si>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</si>
  <si>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</si>
  <si>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</si>
  <si>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</si>
  <si>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</si>
  <si>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</si>
  <si>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</si>
  <si>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</si>
  <si>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</si>
  <si>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</si>
  <si>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</si>
  <si>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</si>
  <si>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</si>
  <si>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</si>
  <si>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</si>
  <si>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</si>
  <si>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</si>
  <si>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</si>
  <si>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</si>
  <si>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</si>
  <si>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</si>
  <si>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</si>
  <si>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</si>
  <si>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</si>
  <si>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</si>
  <si>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</si>
  <si>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</si>
  <si>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</si>
  <si>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</si>
  <si>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</si>
  <si>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</si>
  <si>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</si>
  <si>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</si>
  <si>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</si>
  <si>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</si>
  <si>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</si>
  <si>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</si>
  <si>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</si>
  <si>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</si>
  <si>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</si>
  <si>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</si>
  <si>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</si>
  <si>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</si>
  <si>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</si>
  <si>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</si>
  <si>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</si>
  <si>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</si>
  <si>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</si>
  <si>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</si>
  <si>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</si>
  <si>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</si>
  <si>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</si>
  <si>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</si>
  <si>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</si>
  <si>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</si>
  <si>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</si>
  <si>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</si>
  <si>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</si>
  <si>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</si>
  <si>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</si>
  <si>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</si>
  <si>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</si>
  <si>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</si>
  <si>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</si>
  <si>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</si>
  <si>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</si>
  <si>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</si>
  <si>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</si>
  <si>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</si>
  <si>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</si>
  <si>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</si>
  <si>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</si>
  <si>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</si>
  <si>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</si>
  <si>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</si>
  <si>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</si>
  <si>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</si>
  <si>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</si>
  <si>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</si>
  <si>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</si>
  <si>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</si>
  <si>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</si>
  <si>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</si>
  <si>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</si>
  <si>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</si>
  <si>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</si>
  <si>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</si>
  <si>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</si>
  <si>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</si>
  <si>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</si>
  <si>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</si>
  <si>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</si>
  <si>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</si>
  <si>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</si>
  <si>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</si>
  <si>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</si>
  <si>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</si>
  <si>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</si>
  <si>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</si>
  <si>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</si>
  <si>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</si>
  <si>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</si>
  <si>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</si>
  <si>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</si>
  <si>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</si>
  <si>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</si>
  <si>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</si>
  <si>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</si>
  <si>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</si>
  <si>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</si>
  <si>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</si>
  <si>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</si>
  <si>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</si>
  <si>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</si>
  <si>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</si>
  <si>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</si>
  <si>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</si>
  <si>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</si>
  <si>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</si>
  <si>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</si>
  <si>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</si>
  <si>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</si>
  <si>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</si>
  <si>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</si>
  <si>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</si>
  <si>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</si>
  <si>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</si>
  <si>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</si>
  <si>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</si>
  <si>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</si>
  <si>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</si>
  <si>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</si>
  <si>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</si>
  <si>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</si>
  <si>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</si>
  <si>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</si>
  <si>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</si>
  <si>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</si>
  <si>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</si>
  <si>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</si>
  <si>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</si>
  <si>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</si>
  <si>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</si>
  <si>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</si>
  <si>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</si>
  <si>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</si>
  <si>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</si>
  <si>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</si>
  <si>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</si>
  <si>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</si>
  <si>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</si>
  <si>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</si>
  <si>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</si>
  <si>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</si>
  <si>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</si>
  <si>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</si>
  <si>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</si>
  <si>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</si>
  <si>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</si>
  <si>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</si>
  <si>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</si>
  <si>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</si>
  <si>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</si>
  <si>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</si>
  <si>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</si>
  <si>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</si>
  <si>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</si>
  <si>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</si>
  <si>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</si>
  <si>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</si>
  <si>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</si>
  <si>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</si>
  <si>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</si>
  <si>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</si>
  <si>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</si>
  <si>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</si>
  <si>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</si>
  <si>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</si>
  <si>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</si>
  <si>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</si>
  <si>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</si>
  <si>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</si>
  <si>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</si>
  <si>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</si>
  <si>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</si>
  <si>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</si>
  <si>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</si>
  <si>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</si>
  <si>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</si>
  <si>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</si>
  <si>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</si>
  <si>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</si>
  <si>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</si>
  <si>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</si>
  <si>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</si>
  <si>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</si>
  <si>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</si>
  <si>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</si>
  <si>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</si>
  <si>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</si>
  <si>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</si>
  <si>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</si>
  <si>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</si>
  <si>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</si>
  <si>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</si>
  <si>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</si>
  <si>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</si>
  <si>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</si>
  <si>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</si>
  <si>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</si>
  <si>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</si>
  <si>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</si>
  <si>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</si>
  <si>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</si>
  <si>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</si>
  <si>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</si>
  <si>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</si>
  <si>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</si>
  <si>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</si>
  <si>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</si>
  <si>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</si>
  <si>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</si>
  <si>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</si>
  <si>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</si>
  <si>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</si>
  <si>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</si>
  <si>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</si>
  <si>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</si>
  <si>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</si>
  <si>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</si>
  <si>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</si>
  <si>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</si>
  <si>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</si>
  <si>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</si>
  <si>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</si>
  <si>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</si>
  <si>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</si>
  <si>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</si>
  <si>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</si>
  <si>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</si>
  <si>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</si>
  <si>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</si>
  <si>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</si>
  <si>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</si>
  <si>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</si>
  <si>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</si>
  <si>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</si>
  <si>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</si>
  <si>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</si>
  <si>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</si>
  <si>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</si>
  <si>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</si>
  <si>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</si>
  <si>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</si>
  <si>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</si>
  <si>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</si>
  <si>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</si>
  <si>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</si>
  <si>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</si>
  <si>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</si>
  <si>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</si>
  <si>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</si>
  <si>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</si>
  <si>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</si>
  <si>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</si>
  <si>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</si>
  <si>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</si>
  <si>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</si>
  <si>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</si>
  <si>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</si>
  <si>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</si>
  <si>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</si>
  <si>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</si>
  <si>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</si>
  <si>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</si>
  <si>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</si>
  <si>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</si>
  <si>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</si>
  <si>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</si>
  <si>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</si>
  <si>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</si>
  <si>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</si>
  <si>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</si>
  <si>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</si>
  <si>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</si>
  <si>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</si>
  <si>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</si>
  <si>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</si>
  <si>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</si>
  <si>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</si>
  <si>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</si>
  <si>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</si>
  <si>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</si>
  <si>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</si>
  <si>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</si>
  <si>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</si>
  <si>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</si>
  <si>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</si>
  <si>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</si>
  <si>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</si>
  <si>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</si>
  <si>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</si>
  <si>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</si>
  <si>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</si>
  <si>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</si>
  <si>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</si>
  <si>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</si>
  <si>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</si>
  <si>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</si>
  <si>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</si>
  <si>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</si>
  <si>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</si>
  <si>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</si>
  <si>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</si>
  <si>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</si>
  <si>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</si>
  <si>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</si>
  <si>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</si>
  <si>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</si>
  <si>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</si>
  <si>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</si>
  <si>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</si>
  <si>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</si>
  <si>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</si>
  <si>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</si>
  <si>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</si>
  <si>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</si>
  <si>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</si>
  <si>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</si>
  <si>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</si>
  <si>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</si>
  <si>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</si>
  <si>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</si>
  <si>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</si>
  <si>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</si>
  <si>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</si>
  <si>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</si>
  <si>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</si>
  <si>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</si>
  <si>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</si>
  <si>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</si>
  <si>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</si>
  <si>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</si>
  <si>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</si>
  <si>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</si>
  <si>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</si>
  <si>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</si>
  <si>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</si>
  <si>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</si>
  <si>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</si>
  <si>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</si>
  <si>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</si>
  <si>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</si>
  <si>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</si>
  <si>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</si>
  <si>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</si>
  <si>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</si>
  <si>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</si>
  <si>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</si>
  <si>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</si>
  <si>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</si>
  <si>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</si>
  <si>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</si>
  <si>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</si>
  <si>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</si>
  <si>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</si>
  <si>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</si>
  <si>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</si>
  <si>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</si>
  <si>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</si>
  <si>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</si>
  <si>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</si>
  <si>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</si>
  <si>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</si>
  <si>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</si>
  <si>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</si>
  <si>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</si>
  <si>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</si>
  <si>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</si>
  <si>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</si>
  <si>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</si>
  <si>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</si>
  <si>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</si>
  <si>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</si>
  <si>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</si>
  <si>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</si>
  <si>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</si>
  <si>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</si>
  <si>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</si>
  <si>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</si>
  <si>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</si>
  <si>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</si>
  <si>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</si>
  <si>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</si>
  <si>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</si>
  <si>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</si>
  <si>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</si>
  <si>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</si>
  <si>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</si>
  <si>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</si>
  <si>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</si>
  <si>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</si>
  <si>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</si>
  <si>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</si>
  <si>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</si>
  <si>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</si>
  <si>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</si>
  <si>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</si>
  <si>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</si>
  <si>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</si>
  <si>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</si>
  <si>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</si>
  <si>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</si>
  <si>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</si>
  <si>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</si>
  <si>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</si>
  <si>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</si>
  <si>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</si>
  <si>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</si>
  <si>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</si>
  <si>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</si>
  <si>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</si>
  <si>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</si>
  <si>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</si>
  <si>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</si>
  <si>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</si>
  <si>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</si>
  <si>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</si>
  <si>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</si>
  <si>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</si>
  <si>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</si>
  <si>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</si>
  <si>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</si>
  <si>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</si>
  <si>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</si>
  <si>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</si>
  <si>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</si>
  <si>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</si>
  <si>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</si>
  <si>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</si>
  <si>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</si>
  <si>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</si>
  <si>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</si>
  <si>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</si>
  <si>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</si>
  <si>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</si>
  <si>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</si>
  <si>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</si>
  <si>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</si>
  <si>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</si>
  <si>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</si>
  <si>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</si>
  <si>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</si>
  <si>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</si>
  <si>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</si>
  <si>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</si>
  <si>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</si>
  <si>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</si>
  <si>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</si>
  <si>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</si>
  <si>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</si>
  <si>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</si>
  <si>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</si>
  <si>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</si>
  <si>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</si>
  <si>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</si>
  <si>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</si>
  <si>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</si>
  <si>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</si>
  <si>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</si>
  <si>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</si>
  <si>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</si>
  <si>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</si>
  <si>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</si>
  <si>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</si>
  <si>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</si>
  <si>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</si>
  <si>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</si>
  <si>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</si>
  <si>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</si>
  <si>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</si>
  <si>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</si>
  <si>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</si>
  <si>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</si>
  <si>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</si>
  <si>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</si>
  <si>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</si>
  <si>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</si>
  <si>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</si>
  <si>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</si>
  <si>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</si>
  <si>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</si>
  <si>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</si>
  <si>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</si>
  <si>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</si>
  <si>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</si>
  <si>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</si>
  <si>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</si>
  <si>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</si>
  <si>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</si>
  <si>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</si>
  <si>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</si>
  <si>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</si>
  <si>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</si>
  <si>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</si>
  <si>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</si>
  <si>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</si>
  <si>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</si>
  <si>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</si>
  <si>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</si>
  <si>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</si>
  <si>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</si>
  <si>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</si>
  <si>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</si>
  <si>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</si>
  <si>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</si>
  <si>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</si>
  <si>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</si>
  <si>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</si>
  <si>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</si>
  <si>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</si>
  <si>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</si>
  <si>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</si>
  <si>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</si>
  <si>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</si>
  <si>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</si>
  <si>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</si>
  <si>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</si>
  <si>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</si>
  <si>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</si>
  <si>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</si>
  <si>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</si>
  <si>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</si>
  <si>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</si>
  <si>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</si>
  <si>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</si>
  <si>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</si>
  <si>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</si>
  <si>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</si>
  <si>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</si>
  <si>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</si>
  <si>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</si>
  <si>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</si>
  <si>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</si>
  <si>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</si>
  <si>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</si>
  <si>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</si>
  <si>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</si>
  <si>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</si>
  <si>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</si>
  <si>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</si>
  <si>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</si>
  <si>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</si>
  <si>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</si>
  <si>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</si>
  <si>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</si>
  <si>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</si>
  <si>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</si>
  <si>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</si>
  <si>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</si>
  <si>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</si>
  <si>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</si>
  <si>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</si>
  <si>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</si>
  <si>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</si>
  <si>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</si>
  <si>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</si>
  <si>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</si>
  <si>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</si>
  <si>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</si>
  <si>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</si>
  <si>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</si>
  <si>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</si>
  <si>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</si>
  <si>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</si>
  <si>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</si>
  <si>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</si>
  <si>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</si>
  <si>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</si>
  <si>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</si>
  <si>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</si>
  <si>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</si>
  <si>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</si>
  <si>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</si>
  <si>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</si>
  <si>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</si>
  <si>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</si>
  <si>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</si>
  <si>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</si>
  <si>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</si>
  <si>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</si>
  <si>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</si>
  <si>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</si>
  <si>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</si>
  <si>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</si>
  <si>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</si>
  <si>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</si>
  <si>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</si>
  <si>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</si>
  <si>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</si>
  <si>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</si>
  <si>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</si>
  <si>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</si>
  <si>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</si>
  <si>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</si>
  <si>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</si>
  <si>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</si>
  <si>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</si>
  <si>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</si>
  <si>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</si>
  <si>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</si>
  <si>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</si>
  <si>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</si>
  <si>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</si>
  <si>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</si>
  <si>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</si>
  <si>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</si>
  <si>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</si>
  <si>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</si>
  <si>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</si>
  <si>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</si>
  <si>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</si>
  <si>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</si>
  <si>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</si>
  <si>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</si>
  <si>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</si>
  <si>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</si>
  <si>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</si>
  <si>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</si>
  <si>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</si>
  <si>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</si>
  <si>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</si>
  <si>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</si>
  <si>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</si>
  <si>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</si>
  <si>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</si>
  <si>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</si>
  <si>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</si>
  <si>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</si>
  <si>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</si>
  <si>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</si>
  <si>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</si>
  <si>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</si>
  <si>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</si>
  <si>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</si>
  <si>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</si>
  <si>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</si>
  <si>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</si>
  <si>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</si>
  <si>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</si>
  <si>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</si>
  <si>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</si>
  <si>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</si>
  <si>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</si>
  <si>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</si>
  <si>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</si>
  <si>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</si>
  <si>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</si>
  <si>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</si>
  <si>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</si>
  <si>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</si>
  <si>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</si>
  <si>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</si>
  <si>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</si>
  <si>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</si>
  <si>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</si>
  <si>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</si>
  <si>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</si>
  <si>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</si>
  <si>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</si>
  <si>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</si>
  <si>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</si>
  <si>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</si>
  <si>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</si>
  <si>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</si>
  <si>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</si>
  <si>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</si>
  <si>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</si>
  <si>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</si>
  <si>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</si>
  <si>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</si>
  <si>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</si>
  <si>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</si>
  <si>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</si>
  <si>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</si>
  <si>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</si>
  <si>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</si>
  <si>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</si>
  <si>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</si>
  <si>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</si>
  <si>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</si>
  <si>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</si>
  <si>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</si>
  <si>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</si>
  <si>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</si>
  <si>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</si>
  <si>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</si>
  <si>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</si>
  <si>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</si>
  <si>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</si>
  <si>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</si>
  <si>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</si>
  <si>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</si>
  <si>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</si>
  <si>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</si>
  <si>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</si>
  <si>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</si>
  <si>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</si>
  <si>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</si>
  <si>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</si>
  <si>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</si>
  <si>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</si>
  <si>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</si>
  <si>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</si>
  <si>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</si>
  <si>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</si>
  <si>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</si>
  <si>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</si>
  <si>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</si>
  <si>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</si>
  <si>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</si>
  <si>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</si>
  <si>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</si>
  <si>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</si>
  <si>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</si>
  <si>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</si>
  <si>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</si>
  <si>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</si>
  <si>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</si>
  <si>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</si>
  <si>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</si>
  <si>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</si>
  <si>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</si>
  <si>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</si>
  <si>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</si>
  <si>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</si>
  <si>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</si>
  <si>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</si>
  <si>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</si>
  <si>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</si>
  <si>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</si>
  <si>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</si>
  <si>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</si>
  <si>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</si>
  <si>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</si>
  <si>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</si>
  <si>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</si>
  <si>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</si>
  <si>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</si>
  <si>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</si>
  <si>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</si>
  <si>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</si>
  <si>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</si>
  <si>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</si>
  <si>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</si>
  <si>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</si>
  <si>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</si>
  <si>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</si>
  <si>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</si>
  <si>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</si>
  <si>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</si>
  <si>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</si>
  <si>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</si>
  <si>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</si>
  <si>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</si>
  <si>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</si>
  <si>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</si>
  <si>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</si>
  <si>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</si>
  <si>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</si>
  <si>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</si>
  <si>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</si>
  <si>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</si>
  <si>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</si>
  <si>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</si>
  <si>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</si>
  <si>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</si>
  <si>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</si>
  <si>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</si>
  <si>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</si>
  <si>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</si>
  <si>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</si>
  <si>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</si>
  <si>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</si>
  <si>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</si>
  <si>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</si>
  <si>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</si>
  <si>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</si>
  <si>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</si>
  <si>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</si>
  <si>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</si>
  <si>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</si>
  <si>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</si>
  <si>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</si>
  <si>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</si>
  <si>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</si>
  <si>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</si>
  <si>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</si>
  <si>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</si>
  <si>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</si>
  <si>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</si>
  <si>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</si>
  <si>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</si>
  <si>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</si>
  <si>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</si>
  <si>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</si>
  <si>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</si>
  <si>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</si>
  <si>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</si>
  <si>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</si>
  <si>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</si>
  <si>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</si>
  <si>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</si>
  <si>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</si>
  <si>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</si>
  <si>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</si>
  <si>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</si>
  <si>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</si>
  <si>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</si>
  <si>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</si>
  <si>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</si>
  <si>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</si>
  <si>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</si>
  <si>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</si>
  <si>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</si>
  <si>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</si>
  <si>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</si>
  <si>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</si>
  <si>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</si>
  <si>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</si>
  <si>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</si>
  <si>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</si>
  <si>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</si>
  <si>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</si>
  <si>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</si>
  <si>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</si>
  <si>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</si>
  <si>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</si>
  <si>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</si>
  <si>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</si>
  <si>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</si>
  <si>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</si>
  <si>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</si>
  <si>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</si>
  <si>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</si>
  <si>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</si>
  <si>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</si>
  <si>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</si>
  <si>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</si>
  <si>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</si>
  <si>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</si>
  <si>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</si>
  <si>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</si>
  <si>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</si>
  <si>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</si>
  <si>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</si>
  <si>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</si>
  <si>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</si>
  <si>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</si>
  <si>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</si>
  <si>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</si>
  <si>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</si>
  <si>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</si>
  <si>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</si>
  <si>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</si>
  <si>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</si>
  <si>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</si>
  <si>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</si>
  <si>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</si>
  <si>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</si>
  <si>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</si>
  <si>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</si>
  <si>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</si>
  <si>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</si>
  <si>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</si>
  <si>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</si>
  <si>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</si>
  <si>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</si>
  <si>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</si>
  <si>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</si>
  <si>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</si>
  <si>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</si>
  <si>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</si>
  <si>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</si>
  <si>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</si>
  <si>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</si>
  <si>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</si>
  <si>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</si>
  <si>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</si>
  <si>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</si>
  <si>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</si>
  <si>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</si>
  <si>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</si>
  <si>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</si>
  <si>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</si>
  <si>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</si>
  <si>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</si>
  <si>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</si>
  <si>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</si>
  <si>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</si>
  <si>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</si>
  <si>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</si>
  <si>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</si>
  <si>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</si>
  <si>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</si>
  <si>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</si>
  <si>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</si>
  <si>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</si>
  <si>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</si>
  <si>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</si>
  <si>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</si>
  <si>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</si>
  <si>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</si>
  <si>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</si>
  <si>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</si>
  <si>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</si>
  <si>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</si>
  <si>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</si>
  <si>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</si>
  <si>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</si>
  <si>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</si>
  <si>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</si>
  <si>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</si>
  <si>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</si>
  <si>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</si>
  <si>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</si>
  <si>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</si>
  <si>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</si>
  <si>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</si>
  <si>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</si>
  <si>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</si>
  <si>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</si>
  <si>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</si>
  <si>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</si>
  <si>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</si>
  <si>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</si>
  <si>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</si>
  <si>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</si>
  <si>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</si>
  <si>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</si>
  <si>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</si>
  <si>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</si>
  <si>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</si>
  <si>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</si>
  <si>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</si>
  <si>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</si>
  <si>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</si>
  <si>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</si>
  <si>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</si>
  <si>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</si>
  <si>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</si>
  <si>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</si>
  <si>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</si>
  <si>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</si>
  <si>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</si>
  <si>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</si>
  <si>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</si>
  <si>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</si>
  <si>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</si>
  <si>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</si>
  <si>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</si>
  <si>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</si>
  <si>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</si>
  <si>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</si>
  <si>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</si>
  <si>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</si>
  <si>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</si>
  <si>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</si>
  <si>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</si>
  <si>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</si>
  <si>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</si>
  <si>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</si>
  <si>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</si>
  <si>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</si>
  <si>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</si>
  <si>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</si>
  <si>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</si>
  <si>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</si>
  <si>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</si>
  <si>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</si>
  <si>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</si>
  <si>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</si>
  <si>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</si>
  <si>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</si>
  <si>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</si>
  <si>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</si>
  <si>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</si>
  <si>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</si>
  <si>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</si>
  <si>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</si>
  <si>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</si>
  <si>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</si>
  <si>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</si>
  <si>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</si>
  <si>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</si>
  <si>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</si>
  <si>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</si>
  <si>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</si>
  <si>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</si>
  <si>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</si>
  <si>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</si>
  <si>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</si>
  <si>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</si>
  <si>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</si>
  <si>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</si>
  <si>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</si>
  <si>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</si>
  <si>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</si>
  <si>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</si>
  <si>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</si>
  <si>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</si>
  <si>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</si>
  <si>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</si>
  <si>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</si>
  <si>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</si>
  <si>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</si>
  <si>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</si>
  <si>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</si>
  <si>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</si>
  <si>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</si>
  <si>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</si>
  <si>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</si>
  <si>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</si>
  <si>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</si>
  <si>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</si>
  <si>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</si>
  <si>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</si>
  <si>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</si>
  <si>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</si>
  <si>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</si>
  <si>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</si>
  <si>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</si>
  <si>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</si>
  <si>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</si>
  <si>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</si>
  <si>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</si>
  <si>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</si>
  <si>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</si>
  <si>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</si>
  <si>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</si>
  <si>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</si>
  <si>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</si>
  <si>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</si>
  <si>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</si>
  <si>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</si>
  <si>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</si>
  <si>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</si>
  <si>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</si>
  <si>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</si>
  <si>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</si>
  <si>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</si>
  <si>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</si>
  <si>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</si>
  <si>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</si>
  <si>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</si>
  <si>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</si>
  <si>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</si>
  <si>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</si>
  <si>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</si>
  <si>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</si>
  <si>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</si>
  <si>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</si>
  <si>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</si>
  <si>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</si>
  <si>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</si>
  <si>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</si>
  <si>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</si>
  <si>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</si>
  <si>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</si>
  <si>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</si>
  <si>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</si>
  <si>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</si>
  <si>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</si>
  <si>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</si>
  <si>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</si>
  <si>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</si>
  <si>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</si>
  <si>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</si>
  <si>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</si>
  <si>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</si>
  <si>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</si>
  <si>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</si>
  <si>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</si>
  <si>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</si>
  <si>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</si>
  <si>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</si>
  <si>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</si>
  <si>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</si>
  <si>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</si>
  <si>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</si>
  <si>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</si>
  <si>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</si>
  <si>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</si>
  <si>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</si>
  <si>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</si>
  <si>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</si>
  <si>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</si>
  <si>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</si>
  <si>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</si>
  <si>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</si>
  <si>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</si>
  <si>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</si>
  <si>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</si>
  <si>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</si>
  <si>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</si>
  <si>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</si>
  <si>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</si>
  <si>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</si>
  <si>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</si>
  <si>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</si>
  <si>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</si>
  <si>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</si>
  <si>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</si>
  <si>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</si>
  <si>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</si>
  <si>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</si>
  <si>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</si>
  <si>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</si>
  <si>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</si>
  <si>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</si>
  <si>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</si>
  <si>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</si>
  <si>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</si>
  <si>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</si>
  <si>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</si>
  <si>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</si>
  <si>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</si>
  <si>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</si>
  <si>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</si>
  <si>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</si>
  <si>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</si>
  <si>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</si>
  <si>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</si>
  <si>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</si>
  <si>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</si>
  <si>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</si>
  <si>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</si>
  <si>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</si>
  <si>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</si>
  <si>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</si>
  <si>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</si>
  <si>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</si>
  <si>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</si>
  <si>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</si>
  <si>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</si>
  <si>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</si>
  <si>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</si>
  <si>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</si>
  <si>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</si>
  <si>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</si>
  <si>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</si>
  <si>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</si>
  <si>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</si>
  <si>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</si>
  <si>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</si>
  <si>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</si>
  <si>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</si>
  <si>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</si>
  <si>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</si>
  <si>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</si>
  <si>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</si>
  <si>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</si>
  <si>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</si>
  <si>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</si>
  <si>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</si>
  <si>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</si>
  <si>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</si>
  <si>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</si>
  <si>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</si>
  <si>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</si>
  <si>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</si>
  <si>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</si>
  <si>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</si>
  <si>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</si>
  <si>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</si>
  <si>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</si>
  <si>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</si>
  <si>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</si>
  <si>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</si>
  <si>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</si>
  <si>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</si>
  <si>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</si>
  <si>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</si>
  <si>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</si>
  <si>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</si>
  <si>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</si>
  <si>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</si>
  <si>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</si>
  <si>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</si>
  <si>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</si>
  <si>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</si>
  <si>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</si>
  <si>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</si>
  <si>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</si>
  <si>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</si>
  <si>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</si>
  <si>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</si>
  <si>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</si>
  <si>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</si>
  <si>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</si>
  <si>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</si>
  <si>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</si>
  <si>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</si>
  <si>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</si>
  <si>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</si>
  <si>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</si>
  <si>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</si>
  <si>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</si>
  <si>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</si>
  <si>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</si>
  <si>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</si>
  <si>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</si>
  <si>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</si>
  <si>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</si>
  <si>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</si>
  <si>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</si>
  <si>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</si>
  <si>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</si>
  <si>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</si>
  <si>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</si>
  <si>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</si>
  <si>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</si>
  <si>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</si>
  <si>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</si>
  <si>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</si>
  <si>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</si>
  <si>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</si>
  <si>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</si>
  <si>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</si>
  <si>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</si>
  <si>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</si>
  <si>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</si>
  <si>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</si>
  <si>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</si>
  <si>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</si>
  <si>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</si>
  <si>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</si>
  <si>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</si>
  <si>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</si>
  <si>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</si>
  <si>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</si>
  <si>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</si>
  <si>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</si>
  <si>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</si>
  <si>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</si>
  <si>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</si>
  <si>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</si>
  <si>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</si>
  <si>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</si>
  <si>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</si>
  <si>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</si>
  <si>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</si>
  <si>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</si>
  <si>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</si>
  <si>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</si>
  <si>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</si>
  <si>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</si>
  <si>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</si>
  <si>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</si>
  <si>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</si>
  <si>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</si>
  <si>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</si>
  <si>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</si>
  <si>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</si>
  <si>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</si>
  <si>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</si>
  <si>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</si>
  <si>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</si>
  <si>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</si>
  <si>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</si>
  <si>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</si>
  <si>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</si>
  <si>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</si>
  <si>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</si>
  <si>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</si>
  <si>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</si>
  <si>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</si>
  <si>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</si>
  <si>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</si>
  <si>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</si>
  <si>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</si>
  <si>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</si>
  <si>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</si>
  <si>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</si>
  <si>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</si>
  <si>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</si>
  <si>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</si>
  <si>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</si>
  <si>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</si>
  <si>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</si>
  <si>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</si>
  <si>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</si>
  <si>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</si>
  <si>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</si>
  <si>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</si>
  <si>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</si>
  <si>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</si>
  <si>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</si>
  <si>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</si>
  <si>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</si>
  <si>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</si>
  <si>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</si>
  <si>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</si>
  <si>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</si>
  <si>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</si>
  <si>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</si>
  <si>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</si>
  <si>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</si>
  <si>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</si>
  <si>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</si>
  <si>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</si>
  <si>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</si>
  <si>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</si>
  <si>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</si>
  <si>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</si>
  <si>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</si>
  <si>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</si>
  <si>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</si>
  <si>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</si>
  <si>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</si>
  <si>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</si>
  <si>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</si>
  <si>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</si>
  <si>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</si>
  <si>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</si>
  <si>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</si>
  <si>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</si>
  <si>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</si>
  <si>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</si>
  <si>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</si>
  <si>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</si>
  <si>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</si>
  <si>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</si>
  <si>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</si>
  <si>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</si>
  <si>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</si>
  <si>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</si>
  <si>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</si>
  <si>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</si>
  <si>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</si>
  <si>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</si>
  <si>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</si>
  <si>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</si>
  <si>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</si>
  <si>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</si>
  <si>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</si>
  <si>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</si>
  <si>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</si>
  <si>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</si>
  <si>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</si>
  <si>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</si>
  <si>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</si>
  <si>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</si>
  <si>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</si>
  <si>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</si>
  <si>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</si>
  <si>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</si>
  <si>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</si>
  <si>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</si>
  <si>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</si>
  <si>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</si>
  <si>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</si>
  <si>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</si>
  <si>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</si>
  <si>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</si>
  <si>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</si>
  <si>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</si>
  <si>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</si>
  <si>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</si>
  <si>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</si>
  <si>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</si>
  <si>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</si>
  <si>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</si>
  <si>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</si>
  <si>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</si>
  <si>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</si>
  <si>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</si>
  <si>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</si>
  <si>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</si>
  <si>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</si>
  <si>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</si>
  <si>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</si>
  <si>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</si>
  <si>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</si>
  <si>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</si>
  <si>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</si>
  <si>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</si>
  <si>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</si>
  <si>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</si>
  <si>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</si>
  <si>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</si>
  <si>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</si>
  <si>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</si>
  <si>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</si>
  <si>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</si>
  <si>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</si>
  <si>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</si>
  <si>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</si>
  <si>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</si>
  <si>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</si>
  <si>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</si>
  <si>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</si>
  <si>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</si>
  <si>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</si>
  <si>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</si>
  <si>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</si>
  <si>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</si>
  <si>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</si>
  <si>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</si>
  <si>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</si>
  <si>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</si>
  <si>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</si>
  <si>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</si>
  <si>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</si>
  <si>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</si>
  <si>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</si>
  <si>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</si>
  <si>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</si>
  <si>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</si>
  <si>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</si>
  <si>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</si>
  <si>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</si>
  <si>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</si>
  <si>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</si>
  <si>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</si>
  <si>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</si>
  <si>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</si>
  <si>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</si>
  <si>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</si>
  <si>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</si>
  <si>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</si>
  <si>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</si>
  <si>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</si>
  <si>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</si>
  <si>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</si>
  <si>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</si>
  <si>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</si>
  <si>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</si>
  <si>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</si>
  <si>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</si>
  <si>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</si>
  <si>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</si>
  <si>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</si>
  <si>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</si>
  <si>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</si>
  <si>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</si>
  <si>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</si>
  <si>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</si>
  <si>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</si>
  <si>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</si>
  <si>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</si>
  <si>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</si>
  <si>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</si>
  <si>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</si>
  <si>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</si>
  <si>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</si>
  <si>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</si>
  <si>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</si>
  <si>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</si>
  <si>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</si>
  <si>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</si>
  <si>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</si>
  <si>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</si>
  <si>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</si>
  <si>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</si>
  <si>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</si>
  <si>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</si>
  <si>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</si>
  <si>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</si>
  <si>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</si>
  <si>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</si>
  <si>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</si>
  <si>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</si>
  <si>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</si>
  <si>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</si>
  <si>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</si>
  <si>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</si>
  <si>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</si>
  <si>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</si>
  <si>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</si>
  <si>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</si>
  <si>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</si>
  <si>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</si>
  <si>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</si>
  <si>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</si>
  <si>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</si>
  <si>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</si>
  <si>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</si>
  <si>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</si>
  <si>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</si>
  <si>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</si>
  <si>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</si>
  <si>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</si>
  <si>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</si>
  <si>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</si>
  <si>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</si>
  <si>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</si>
  <si>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</si>
  <si>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</si>
  <si>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</si>
  <si>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</si>
  <si>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</si>
  <si>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</si>
  <si>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</si>
  <si>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</si>
  <si>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</si>
  <si>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</si>
  <si>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</si>
  <si>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</si>
  <si>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</si>
  <si>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</si>
  <si>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</si>
  <si>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</si>
  <si>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</si>
  <si>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</si>
  <si>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</si>
  <si>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</si>
  <si>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</si>
  <si>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</si>
  <si>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</si>
  <si>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</si>
  <si>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</si>
  <si>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</si>
  <si>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</si>
  <si>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</si>
  <si>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</si>
  <si>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</si>
  <si>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</si>
  <si>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</si>
  <si>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</si>
  <si>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</si>
  <si>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</si>
  <si>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</si>
  <si>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</si>
  <si>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</si>
  <si>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</si>
  <si>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</si>
  <si>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</si>
  <si>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</si>
  <si>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</si>
  <si>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</si>
  <si>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</si>
  <si>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</si>
  <si>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</si>
  <si>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</si>
  <si>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</si>
  <si>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</si>
  <si>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</si>
  <si>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</si>
  <si>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</si>
  <si>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</si>
  <si>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</si>
  <si>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</si>
  <si>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</si>
  <si>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</si>
  <si>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</si>
  <si>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</si>
  <si>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</si>
  <si>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</si>
  <si>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</si>
  <si>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</si>
  <si>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</si>
  <si>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</si>
  <si>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</si>
  <si>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</si>
  <si>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</si>
  <si>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</si>
  <si>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</si>
  <si>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</si>
  <si>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</si>
  <si>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</si>
  <si>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</si>
  <si>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</si>
  <si>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</si>
  <si>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</si>
  <si>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</si>
  <si>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</si>
  <si>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</si>
  <si>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</si>
  <si>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</si>
  <si>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</si>
  <si>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</si>
  <si>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</si>
  <si>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</si>
  <si>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</si>
  <si>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</si>
  <si>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</si>
  <si>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</si>
  <si>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</si>
  <si>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</si>
  <si>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</si>
  <si>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</si>
  <si>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</si>
  <si>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</si>
  <si>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</si>
  <si>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</si>
  <si>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</si>
  <si>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</si>
  <si>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</si>
  <si>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</si>
  <si>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</si>
  <si>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</si>
  <si>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</si>
  <si>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</si>
  <si>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</si>
  <si>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</si>
  <si>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</si>
  <si>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</si>
  <si>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</si>
  <si>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</si>
  <si>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</si>
  <si>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</si>
  <si>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</si>
  <si>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</si>
  <si>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</si>
  <si>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</si>
  <si>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</si>
  <si>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</si>
  <si>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</si>
  <si>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</si>
  <si>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</si>
  <si>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</si>
  <si>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</si>
  <si>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</si>
  <si>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</si>
  <si>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</si>
  <si>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</si>
  <si>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</si>
  <si>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</si>
  <si>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</si>
  <si>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</si>
  <si>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</si>
  <si>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</si>
  <si>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</si>
  <si>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</si>
  <si>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</si>
  <si>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</si>
  <si>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</si>
  <si>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</si>
  <si>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</si>
  <si>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</si>
  <si>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</si>
  <si>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</si>
  <si>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</si>
  <si>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</si>
  <si>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</si>
  <si>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</si>
  <si>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</si>
  <si>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</si>
  <si>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</si>
  <si>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</si>
  <si>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</si>
  <si>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</si>
  <si>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</si>
  <si>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</si>
  <si>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</si>
  <si>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</si>
  <si>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</si>
  <si>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</si>
  <si>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</si>
  <si>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</si>
  <si>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</si>
  <si>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</si>
  <si>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</si>
  <si>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</si>
  <si>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</si>
  <si>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</si>
  <si>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</si>
  <si>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</si>
  <si>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</si>
  <si>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</si>
  <si>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</si>
  <si>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</si>
  <si>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</si>
  <si>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</si>
  <si>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</si>
  <si>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</si>
  <si>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</si>
  <si>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</si>
  <si>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</si>
  <si>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</si>
  <si>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</si>
  <si>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</si>
  <si>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</si>
  <si>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</si>
  <si>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</si>
  <si>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</si>
  <si>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</si>
  <si>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</si>
  <si>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</si>
  <si>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</si>
  <si>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</si>
  <si>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</si>
  <si>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</si>
  <si>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</si>
  <si>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</si>
  <si>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</si>
  <si>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</si>
  <si>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</si>
  <si>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</si>
  <si>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</si>
  <si>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</si>
  <si>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</si>
  <si>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</si>
  <si>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</si>
  <si>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</si>
  <si>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</si>
  <si>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</si>
  <si>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</si>
  <si>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</si>
  <si>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</si>
  <si>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</si>
  <si>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</si>
  <si>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</si>
  <si>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</si>
  <si>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</si>
  <si>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</si>
  <si>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</si>
  <si>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</si>
  <si>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</si>
  <si>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</si>
  <si>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</si>
  <si>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</si>
  <si>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</si>
  <si>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</si>
  <si>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</si>
  <si>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</si>
  <si>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</si>
  <si>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</si>
  <si>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</si>
  <si>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</si>
  <si>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</si>
  <si>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</si>
  <si>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</si>
  <si>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</si>
  <si>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</si>
  <si>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</si>
  <si>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</si>
  <si>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</si>
  <si>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</si>
  <si>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</si>
  <si>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</si>
  <si>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</si>
  <si>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</si>
  <si>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</si>
  <si>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</si>
  <si>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</si>
  <si>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</si>
  <si>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</si>
  <si>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</si>
  <si>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</si>
  <si>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</si>
  <si>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</si>
  <si>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</si>
  <si>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</si>
  <si>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</si>
  <si>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</si>
  <si>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</si>
  <si>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</si>
  <si>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</si>
  <si>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</si>
  <si>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</si>
  <si>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</si>
  <si>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</si>
  <si>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</si>
  <si>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</si>
  <si>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</si>
  <si>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</si>
  <si>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</si>
  <si>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</si>
  <si>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</si>
  <si>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</si>
  <si>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</si>
  <si>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</si>
  <si>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</si>
  <si>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</si>
  <si>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</si>
  <si>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</si>
  <si>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</si>
  <si>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</si>
  <si>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</si>
  <si>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</si>
  <si>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</si>
  <si>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</si>
  <si>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</si>
  <si>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</si>
  <si>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</si>
  <si>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</si>
  <si>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</si>
  <si>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</si>
  <si>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</si>
  <si>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</si>
  <si>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</si>
  <si>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</si>
  <si>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</si>
  <si>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</si>
  <si>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</si>
  <si>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</si>
  <si>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</si>
  <si>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</si>
  <si>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</si>
  <si>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</si>
  <si>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</si>
  <si>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</si>
  <si>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</si>
  <si>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</si>
  <si>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</si>
  <si>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</si>
  <si>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</si>
  <si>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</si>
  <si>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</si>
  <si>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</si>
  <si>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</si>
  <si>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</si>
  <si>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</si>
  <si>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</si>
  <si>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</si>
  <si>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</si>
  <si>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</si>
  <si>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</si>
  <si>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</si>
  <si>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</si>
  <si>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</si>
  <si>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</si>
  <si>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</si>
  <si>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</si>
  <si>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</si>
  <si>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</si>
  <si>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</si>
  <si>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</si>
  <si>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</si>
  <si>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</si>
  <si>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</si>
  <si>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</si>
  <si>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</si>
  <si>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</si>
  <si>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</si>
  <si>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</si>
  <si>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</si>
  <si>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</si>
  <si>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</si>
  <si>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</si>
  <si>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</si>
  <si>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</si>
  <si>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</si>
  <si>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</si>
  <si>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</si>
  <si>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</si>
  <si>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</si>
  <si>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</si>
  <si>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</si>
  <si>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</si>
  <si>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</si>
  <si>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</si>
  <si>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</si>
  <si>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</si>
  <si>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</si>
  <si>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</si>
  <si>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</si>
  <si>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</si>
  <si>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</si>
  <si>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</si>
  <si>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</si>
  <si>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</si>
  <si>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</si>
  <si>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</si>
  <si>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</si>
  <si>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</si>
  <si>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</si>
  <si>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</si>
  <si>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</si>
  <si>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</si>
  <si>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</si>
  <si>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</si>
  <si>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</si>
  <si>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</si>
  <si>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</si>
  <si>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</si>
  <si>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</si>
  <si>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</si>
  <si>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</si>
  <si>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</si>
  <si>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</si>
  <si>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</si>
  <si>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</si>
  <si>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</si>
  <si>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</si>
  <si>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</si>
  <si>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</si>
  <si>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</si>
  <si>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</si>
  <si>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</si>
  <si>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</si>
  <si>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</si>
  <si>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</si>
  <si>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</si>
  <si>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</si>
  <si>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</si>
  <si>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</si>
  <si>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</si>
  <si>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</si>
  <si>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</si>
  <si>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</si>
  <si>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</si>
  <si>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</si>
  <si>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</si>
  <si>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</si>
  <si>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</si>
  <si>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</si>
  <si>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</si>
  <si>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</si>
  <si>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</si>
  <si>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</si>
  <si>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</si>
  <si>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</si>
  <si>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</si>
  <si>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</si>
  <si>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</si>
  <si>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</si>
  <si>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</si>
  <si>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</si>
  <si>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</si>
  <si>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</si>
  <si>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</si>
  <si>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</si>
  <si>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</si>
  <si>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</si>
  <si>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</si>
  <si>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</si>
  <si>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</si>
  <si>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</si>
  <si>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</si>
  <si>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</si>
  <si>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</si>
  <si>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</si>
  <si>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</si>
  <si>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</si>
  <si>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</si>
  <si>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</si>
  <si>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</si>
  <si>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</si>
  <si>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</si>
  <si>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</si>
  <si>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</si>
  <si>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</si>
  <si>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</si>
  <si>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</si>
  <si>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</si>
  <si>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</si>
  <si>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</si>
  <si>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</si>
  <si>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</si>
  <si>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</si>
  <si>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</si>
  <si>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</si>
  <si>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</si>
  <si>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</si>
  <si>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</si>
  <si>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</si>
  <si>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</si>
  <si>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</si>
  <si>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</si>
  <si>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</si>
  <si>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</si>
  <si>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</si>
  <si>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</si>
  <si>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</si>
  <si>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</si>
  <si>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</si>
  <si>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</si>
  <si>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</si>
  <si>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</si>
  <si>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</si>
  <si>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</si>
  <si>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</si>
  <si>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</si>
  <si>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</si>
  <si>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</si>
  <si>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</si>
  <si>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</si>
  <si>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</si>
  <si>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</si>
  <si>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</si>
  <si>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</si>
  <si>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</si>
  <si>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</si>
  <si>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</si>
  <si>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</si>
  <si>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</si>
  <si>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</si>
  <si>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</si>
  <si>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</si>
  <si>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</si>
  <si>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</si>
  <si>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</si>
  <si>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</si>
  <si>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</si>
  <si>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</si>
  <si>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</si>
  <si>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</si>
  <si>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</si>
  <si>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</si>
  <si>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</si>
  <si>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</si>
  <si>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</si>
  <si>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</si>
  <si>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</si>
  <si>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</si>
  <si>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</si>
  <si>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</si>
  <si>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</si>
  <si>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</si>
  <si>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</si>
  <si>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</si>
  <si>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</si>
  <si>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</si>
  <si>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</si>
  <si>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</si>
  <si>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</si>
  <si>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</si>
  <si>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</si>
  <si>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</si>
  <si>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</si>
  <si>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</si>
  <si>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</si>
  <si>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</si>
  <si>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</si>
  <si>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</si>
  <si>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</si>
  <si>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</si>
  <si>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</si>
  <si>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</si>
  <si>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</si>
  <si>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</si>
  <si>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</si>
  <si>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</si>
  <si>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</si>
  <si>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</si>
  <si>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</si>
  <si>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</si>
  <si>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</si>
  <si>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</si>
  <si>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</si>
  <si>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</si>
  <si>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</si>
  <si>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</si>
  <si>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</si>
  <si>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</si>
  <si>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</si>
  <si>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</si>
  <si>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</si>
  <si>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</si>
  <si>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</si>
  <si>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</si>
  <si>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</si>
  <si>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</si>
  <si>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</si>
  <si>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</si>
  <si>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</si>
  <si>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</si>
  <si>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</si>
  <si>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</si>
  <si>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</si>
  <si>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</si>
  <si>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</si>
  <si>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</si>
  <si>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</si>
  <si>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</si>
  <si>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</si>
  <si>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</si>
  <si>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</si>
  <si>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</si>
  <si>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</si>
  <si>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</si>
  <si>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</si>
  <si>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</si>
  <si>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</si>
  <si>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</si>
  <si>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</si>
  <si>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</si>
  <si>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</si>
  <si>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</si>
  <si>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</si>
  <si>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</si>
  <si>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</si>
  <si>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</si>
  <si>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</si>
  <si>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</si>
  <si>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</si>
  <si>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</si>
  <si>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</si>
  <si>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</si>
  <si>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</si>
  <si>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</si>
  <si>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</si>
  <si>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</si>
  <si>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</si>
  <si>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</si>
  <si>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</si>
  <si>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</si>
  <si>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</si>
  <si>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</si>
  <si>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</si>
  <si>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</si>
  <si>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</si>
  <si>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</si>
  <si>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</si>
  <si>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</si>
  <si>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</si>
  <si>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</si>
  <si>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</si>
  <si>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</si>
  <si>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</si>
  <si>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</si>
  <si>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</si>
  <si>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</si>
  <si>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</si>
  <si>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</si>
  <si>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</si>
  <si>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</si>
  <si>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</si>
  <si>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</si>
  <si>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</si>
  <si>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</si>
  <si>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</si>
  <si>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</si>
  <si>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</si>
  <si>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</si>
  <si>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</si>
  <si>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</si>
  <si>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</si>
  <si>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</si>
  <si>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</si>
  <si>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</si>
  <si>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</si>
  <si>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</si>
  <si>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</si>
  <si>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</si>
  <si>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</si>
  <si>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</si>
  <si>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</si>
  <si>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</si>
  <si>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</si>
  <si>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</si>
  <si>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</si>
  <si>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</si>
  <si>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</si>
  <si>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</si>
  <si>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</si>
  <si>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</si>
  <si>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</si>
  <si>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</si>
  <si>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</si>
  <si>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</si>
  <si>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</si>
  <si>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</si>
  <si>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</si>
  <si>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</si>
  <si>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</si>
  <si>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</si>
  <si>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</si>
  <si>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</si>
  <si>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</si>
  <si>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</si>
  <si>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</si>
  <si>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</si>
  <si>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</si>
  <si>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</si>
  <si>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</si>
  <si>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</si>
  <si>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</si>
  <si>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</si>
  <si>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</si>
  <si>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</si>
  <si>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</si>
  <si>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</si>
  <si>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</si>
  <si>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</si>
  <si>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</si>
  <si>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</si>
  <si>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</si>
  <si>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</si>
  <si>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</si>
  <si>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</si>
  <si>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</si>
  <si>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</si>
  <si>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</si>
  <si>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</si>
  <si>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</si>
  <si>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</si>
  <si>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</si>
  <si>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</si>
  <si>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</si>
  <si>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</si>
  <si>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</si>
  <si>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</si>
  <si>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</si>
  <si>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</si>
  <si>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</si>
  <si>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</si>
  <si>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</si>
  <si>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</si>
  <si>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</si>
  <si>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</si>
  <si>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</si>
  <si>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</si>
  <si>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</si>
  <si>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</si>
  <si>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</si>
  <si>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</si>
  <si>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</si>
  <si>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</si>
  <si>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</si>
  <si>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</si>
  <si>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</si>
  <si>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</si>
  <si>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</si>
  <si>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</si>
  <si>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</si>
  <si>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</si>
  <si>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</si>
  <si>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</si>
  <si>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</si>
  <si>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</si>
  <si>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</si>
  <si>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</si>
  <si>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</si>
  <si>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</si>
  <si>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</si>
  <si>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</si>
  <si>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</si>
  <si>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</si>
  <si>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</si>
  <si>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</si>
  <si>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</si>
  <si>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</si>
  <si>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</si>
  <si>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</si>
  <si>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</si>
  <si>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</si>
  <si>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</si>
  <si>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</si>
  <si>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</si>
  <si>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</si>
  <si>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</si>
  <si>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</si>
  <si>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</si>
  <si>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</si>
  <si>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</si>
  <si>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</si>
  <si>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</si>
  <si>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</si>
  <si>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</si>
  <si>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</si>
  <si>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</si>
  <si>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</si>
  <si>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</si>
  <si>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</si>
  <si>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</si>
  <si>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</si>
  <si>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</si>
  <si>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</si>
  <si>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</si>
  <si>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</si>
  <si>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</si>
  <si>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</si>
  <si>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</si>
  <si>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</si>
  <si>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</si>
  <si>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</si>
  <si>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</si>
  <si>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</si>
  <si>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</si>
  <si>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</si>
  <si>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</si>
  <si>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</si>
  <si>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</si>
  <si>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</si>
  <si>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</si>
  <si>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</si>
  <si>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</si>
  <si>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</si>
  <si>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</si>
  <si>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</si>
  <si>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</si>
  <si>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</si>
  <si>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</si>
  <si>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</si>
  <si>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</si>
  <si>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</si>
  <si>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</si>
  <si>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</si>
  <si>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</si>
  <si>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</si>
  <si>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</si>
  <si>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</si>
  <si>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</si>
  <si>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</si>
  <si>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</si>
  <si>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</si>
  <si>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</si>
  <si>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</si>
  <si>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</si>
  <si>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</si>
  <si>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</si>
  <si>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</si>
  <si>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</si>
  <si>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</si>
  <si>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</si>
  <si>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</si>
  <si>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</si>
  <si>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</si>
  <si>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</si>
  <si>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</si>
  <si>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</si>
  <si>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</si>
  <si>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</si>
  <si>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</si>
  <si>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</si>
  <si>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</si>
  <si>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</si>
  <si>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</si>
  <si>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</si>
  <si>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</si>
  <si>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</si>
  <si>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</si>
  <si>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</si>
  <si>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</si>
  <si>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</si>
  <si>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</si>
  <si>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</si>
  <si>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</si>
  <si>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</si>
  <si>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</si>
  <si>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</si>
  <si>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</si>
  <si>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</si>
  <si>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</si>
  <si>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</si>
  <si>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</si>
  <si>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</si>
  <si>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</si>
  <si>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</si>
  <si>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</si>
  <si>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</si>
  <si>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</si>
  <si>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</si>
  <si>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</si>
  <si>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</si>
  <si>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</si>
  <si>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</si>
  <si>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</si>
  <si>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</si>
  <si>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</si>
  <si>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</si>
  <si>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</si>
  <si>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</si>
  <si>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</si>
  <si>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</si>
  <si>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</si>
  <si>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</si>
  <si>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</si>
  <si>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</si>
  <si>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</si>
  <si>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</si>
  <si>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</si>
  <si>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</si>
  <si>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</si>
  <si>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</si>
  <si>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</si>
  <si>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</si>
  <si>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</si>
  <si>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</si>
  <si>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</si>
  <si>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</si>
  <si>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</si>
  <si>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</si>
  <si>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</si>
  <si>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</si>
  <si>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</si>
  <si>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</si>
  <si>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</si>
  <si>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</si>
  <si>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</si>
  <si>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</si>
  <si>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</si>
  <si>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</si>
  <si>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</si>
  <si>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</si>
  <si>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</si>
  <si>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</si>
  <si>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</si>
  <si>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</si>
  <si>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</si>
  <si>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</si>
  <si>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</si>
  <si>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</si>
  <si>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</si>
  <si>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</si>
  <si>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</si>
  <si>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</si>
  <si>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</si>
  <si>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</si>
  <si>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</si>
  <si>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</si>
  <si>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</si>
  <si>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</si>
  <si>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</si>
  <si>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</si>
  <si>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</si>
  <si>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</si>
  <si>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</si>
  <si>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</si>
  <si>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</si>
  <si>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</si>
  <si>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</si>
  <si>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</si>
  <si>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</si>
  <si>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</si>
  <si>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</si>
  <si>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</si>
  <si>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</si>
  <si>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</si>
  <si>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</si>
  <si>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</si>
  <si>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</si>
  <si>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</si>
  <si>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</si>
  <si>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</si>
  <si>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</si>
  <si>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</si>
  <si>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</si>
  <si>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</si>
  <si>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</si>
  <si>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</si>
  <si>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</si>
  <si>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</si>
  <si>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</si>
  <si>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</si>
  <si>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</si>
  <si>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</si>
  <si>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</si>
  <si>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</si>
  <si>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</si>
  <si>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</si>
  <si>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</si>
  <si>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</si>
  <si>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</si>
  <si>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</si>
  <si>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</si>
  <si>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</si>
  <si>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</si>
  <si>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</si>
  <si>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</si>
  <si>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</si>
  <si>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</si>
  <si>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</si>
  <si>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</si>
  <si>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</si>
  <si>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</si>
  <si>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</si>
  <si>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</si>
  <si>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</si>
  <si>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</si>
  <si>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</si>
  <si>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</si>
  <si>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</si>
  <si>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</si>
  <si>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</si>
  <si>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</si>
  <si>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</si>
  <si>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</si>
  <si>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</si>
  <si>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</si>
  <si>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</si>
  <si>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</si>
  <si>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</si>
  <si>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</si>
  <si>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</si>
  <si>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</si>
  <si>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</si>
  <si>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</si>
  <si>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</si>
  <si>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</si>
  <si>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</si>
  <si>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</si>
  <si>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</si>
  <si>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</si>
  <si>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</si>
  <si>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</si>
  <si>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</si>
  <si>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</si>
  <si>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</si>
  <si>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</si>
  <si>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</si>
  <si>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</si>
  <si>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</si>
  <si>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</si>
  <si>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</si>
  <si>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</si>
  <si>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</si>
  <si>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</si>
  <si>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</si>
  <si>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</si>
  <si>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</si>
  <si>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</si>
  <si>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</si>
  <si>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</si>
  <si>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</si>
  <si>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</si>
  <si>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</si>
  <si>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</si>
  <si>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</si>
  <si>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</si>
  <si>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</si>
  <si>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</si>
  <si>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</si>
  <si>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</si>
  <si>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</si>
  <si>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</si>
  <si>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</si>
  <si>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</si>
  <si>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</si>
  <si>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</si>
  <si>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</si>
  <si>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</si>
  <si>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</si>
  <si>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</si>
  <si>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</si>
  <si>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</si>
  <si>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</si>
  <si>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</si>
  <si>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</si>
  <si>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</si>
  <si>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</si>
  <si>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</si>
  <si>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</si>
  <si>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</si>
  <si>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</si>
  <si>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</si>
  <si>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</si>
  <si>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</si>
  <si>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</si>
  <si>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</si>
  <si>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</si>
  <si>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</si>
  <si>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</si>
  <si>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</si>
  <si>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</si>
  <si>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</si>
  <si>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</si>
  <si>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</si>
  <si>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</si>
  <si>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</si>
  <si>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</si>
  <si>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</si>
  <si>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</si>
  <si>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</si>
  <si>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</si>
  <si>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</si>
  <si>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</si>
  <si>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</si>
  <si>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</si>
  <si>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</si>
  <si>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</si>
  <si>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</si>
  <si>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</si>
  <si>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</si>
  <si>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</si>
  <si>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</si>
  <si>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</si>
  <si>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</si>
  <si>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</si>
  <si>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</si>
  <si>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</si>
  <si>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</si>
  <si>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</si>
  <si>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</si>
  <si>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</si>
  <si>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</si>
  <si>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</si>
  <si>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</si>
  <si>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</si>
  <si>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</si>
  <si>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</si>
  <si>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</si>
  <si>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</si>
  <si>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</si>
  <si>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</si>
  <si>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</si>
  <si>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</si>
  <si>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</si>
  <si>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</si>
  <si>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</si>
  <si>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</si>
  <si>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</si>
  <si>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</si>
  <si>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</si>
  <si>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</si>
  <si>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</si>
  <si>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</si>
  <si>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</si>
  <si>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</si>
  <si>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</si>
  <si>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</si>
  <si>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</si>
  <si>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</si>
  <si>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</si>
  <si>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</si>
  <si>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</si>
  <si>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</si>
  <si>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</si>
  <si>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</si>
  <si>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</si>
  <si>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</si>
  <si>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</si>
  <si>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</si>
  <si>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</si>
  <si>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</si>
  <si>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</si>
  <si>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</si>
  <si>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</si>
  <si>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</si>
  <si>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</si>
  <si>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</si>
  <si>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</si>
  <si>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</si>
  <si>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</si>
  <si>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</si>
  <si>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</si>
  <si>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</si>
  <si>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</si>
  <si>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</si>
  <si>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</si>
  <si>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</si>
  <si>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</si>
  <si>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</si>
  <si>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</si>
  <si>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</si>
  <si>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</si>
  <si>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</si>
  <si>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</si>
  <si>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</si>
  <si>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</si>
  <si>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</si>
  <si>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</si>
  <si>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</si>
  <si>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</si>
  <si>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</si>
  <si>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</si>
  <si>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</si>
  <si>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</si>
  <si>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</si>
  <si>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</si>
  <si>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</si>
  <si>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</si>
  <si>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</si>
  <si>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</si>
  <si>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</si>
  <si>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</si>
  <si>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</si>
  <si>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</si>
  <si>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</si>
  <si>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</si>
  <si>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</si>
  <si>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</si>
  <si>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</si>
  <si>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</si>
  <si>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</si>
  <si>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</si>
  <si>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</si>
  <si>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</si>
  <si>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</si>
  <si>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</si>
  <si>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</si>
  <si>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</si>
  <si>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</si>
  <si>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</si>
  <si>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</si>
  <si>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</si>
  <si>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</si>
  <si>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</si>
  <si>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</si>
  <si>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</si>
  <si>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</si>
  <si>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</si>
  <si>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</si>
  <si>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</si>
  <si>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</si>
  <si>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</si>
  <si>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</si>
  <si>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</si>
  <si>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</si>
  <si>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</si>
  <si>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</si>
  <si>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</si>
  <si>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</si>
  <si>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</si>
  <si>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</si>
  <si>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</si>
  <si>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</si>
  <si>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</si>
  <si>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</si>
  <si>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</si>
  <si>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</si>
  <si>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</si>
  <si>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</si>
  <si>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</si>
  <si>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</si>
  <si>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</si>
  <si>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</si>
  <si>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</si>
  <si>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</si>
  <si>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</si>
  <si>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</si>
  <si>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</si>
  <si>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</si>
  <si>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</si>
  <si>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</si>
  <si>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</si>
  <si>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</si>
  <si>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</si>
  <si>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</si>
  <si>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</si>
  <si>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</si>
  <si>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</si>
  <si>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</si>
  <si>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</si>
  <si>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</si>
  <si>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</si>
  <si>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</si>
  <si>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</si>
  <si>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</si>
  <si>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</si>
  <si>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</si>
  <si>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</si>
  <si>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</si>
  <si>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</si>
  <si>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</si>
  <si>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</si>
  <si>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</si>
  <si>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</si>
  <si>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</si>
  <si>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</si>
  <si>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</si>
  <si>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</si>
  <si>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</si>
  <si>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</si>
  <si>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</si>
  <si>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</si>
  <si>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</si>
  <si>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</si>
  <si>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</si>
  <si>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</si>
  <si>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</si>
  <si>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</si>
  <si>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</si>
  <si>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</si>
  <si>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</si>
  <si>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</si>
  <si>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</si>
  <si>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</si>
  <si>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</si>
  <si>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</si>
  <si>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</si>
  <si>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</si>
  <si>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</si>
  <si>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</si>
  <si>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</si>
  <si>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</si>
  <si>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</si>
  <si>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</si>
  <si>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</si>
  <si>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</si>
  <si>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</si>
  <si>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</si>
  <si>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</si>
  <si>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</si>
  <si>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</si>
  <si>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</si>
  <si>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</si>
  <si>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</si>
  <si>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</si>
  <si>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</si>
  <si>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</si>
  <si>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</si>
  <si>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</si>
  <si>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</si>
  <si>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</si>
  <si>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</si>
  <si>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</si>
  <si>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</si>
  <si>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</si>
  <si>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</si>
  <si>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</si>
  <si>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</si>
  <si>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</si>
  <si>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</si>
  <si>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</si>
  <si>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</si>
  <si>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</si>
  <si>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</si>
  <si>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</si>
  <si>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</si>
  <si>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</si>
  <si>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</si>
  <si>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</si>
  <si>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</si>
  <si>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</si>
  <si>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</si>
  <si>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</si>
  <si>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</si>
  <si>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</si>
  <si>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</si>
  <si>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</si>
  <si>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</si>
  <si>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</si>
  <si>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</si>
  <si>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</si>
  <si>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</si>
  <si>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</si>
  <si>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</si>
  <si>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</si>
  <si>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</si>
  <si>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</si>
  <si>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</si>
  <si>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</si>
  <si>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</si>
  <si>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</si>
  <si>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</si>
  <si>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</si>
  <si>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</si>
  <si>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</si>
  <si>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</si>
  <si>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</si>
  <si>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</si>
  <si>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</si>
  <si>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</si>
  <si>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</si>
  <si>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</si>
  <si>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</si>
  <si>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</si>
  <si>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</si>
  <si>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</si>
  <si>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</si>
  <si>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</si>
  <si>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</si>
  <si>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</si>
  <si>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</si>
  <si>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</si>
  <si>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</si>
  <si>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</si>
  <si>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</si>
  <si>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</si>
  <si>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</si>
  <si>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</si>
  <si>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</si>
  <si>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</si>
  <si>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</si>
  <si>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</si>
  <si>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</si>
  <si>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</si>
  <si>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</si>
  <si>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</si>
  <si>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</si>
  <si>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</si>
  <si>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</si>
  <si>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</si>
  <si>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</si>
  <si>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</si>
  <si>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</si>
  <si>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</si>
  <si>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</si>
  <si>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</si>
  <si>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</si>
  <si>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</si>
  <si>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</si>
  <si>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</si>
  <si>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</si>
  <si>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</si>
  <si>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</si>
  <si>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</si>
  <si>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</si>
  <si>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</si>
  <si>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</si>
  <si>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</si>
  <si>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</si>
  <si>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</si>
  <si>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</si>
  <si>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</si>
  <si>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</si>
  <si>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</si>
  <si>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</si>
  <si>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</si>
  <si>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</si>
  <si>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</si>
  <si>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</si>
  <si>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</si>
  <si>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</si>
  <si>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</si>
  <si>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</si>
  <si>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</si>
  <si>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</si>
  <si>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</si>
  <si>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</si>
  <si>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</si>
  <si>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</si>
  <si>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</si>
  <si>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</si>
  <si>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</si>
  <si>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</si>
  <si>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</si>
  <si>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</si>
  <si>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</si>
  <si>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</si>
  <si>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</si>
  <si>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</si>
  <si>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</si>
  <si>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</si>
  <si>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</si>
  <si>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</si>
  <si>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</si>
  <si>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</si>
  <si>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</si>
  <si>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</si>
  <si>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</si>
  <si>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</si>
  <si>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</si>
  <si>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</si>
  <si>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</si>
  <si>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</si>
  <si>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</si>
  <si>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</si>
  <si>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</si>
  <si>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</si>
  <si>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</si>
  <si>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</si>
  <si>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</si>
  <si>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</si>
  <si>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</si>
  <si>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</si>
  <si>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</si>
  <si>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</si>
  <si>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</si>
  <si>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</si>
  <si>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</si>
  <si>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</si>
  <si>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</si>
  <si>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</si>
  <si>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</si>
  <si>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</si>
  <si>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</si>
  <si>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</si>
  <si>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</si>
  <si>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</si>
  <si>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</si>
  <si>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</si>
  <si>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</si>
  <si>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</si>
  <si>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</si>
  <si>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</si>
  <si>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</si>
  <si>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</si>
  <si>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</si>
  <si>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</si>
  <si>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</si>
  <si>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</si>
  <si>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</si>
  <si>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</si>
  <si>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</si>
  <si>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</si>
  <si>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</si>
  <si>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</si>
  <si>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</si>
  <si>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</si>
  <si>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</si>
  <si>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</si>
  <si>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</si>
  <si>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</si>
  <si>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</si>
  <si>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</si>
  <si>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</si>
  <si>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</si>
  <si>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</si>
  <si>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</si>
  <si>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</si>
  <si>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</si>
  <si>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</si>
  <si>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</si>
  <si>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</si>
  <si>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</si>
  <si>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</si>
  <si>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</si>
  <si>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</si>
  <si>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</si>
  <si>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</si>
  <si>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</si>
  <si>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</si>
  <si>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</si>
  <si>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</si>
  <si>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</si>
  <si>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</si>
  <si>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</si>
  <si>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</si>
  <si>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</si>
  <si>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</si>
  <si>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</si>
  <si>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</si>
  <si>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</si>
  <si>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</si>
  <si>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</si>
  <si>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</si>
  <si>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</si>
  <si>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</si>
  <si>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</si>
  <si>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</si>
  <si>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</si>
  <si>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</si>
  <si>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</si>
  <si>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</si>
  <si>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</si>
  <si>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</si>
  <si>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</si>
  <si>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</si>
  <si>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</si>
  <si>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</si>
  <si>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</si>
  <si>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</si>
  <si>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</si>
  <si>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</si>
  <si>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</si>
  <si>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</si>
  <si>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</si>
  <si>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</si>
  <si>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</si>
  <si>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</si>
  <si>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</si>
  <si>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</si>
  <si>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</si>
  <si>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</si>
  <si>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</si>
  <si>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</si>
  <si>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</si>
  <si>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</si>
  <si>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</si>
  <si>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</si>
  <si>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</si>
  <si>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</si>
  <si>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</si>
  <si>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</si>
  <si>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</si>
  <si>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</si>
  <si>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</si>
  <si>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</si>
  <si>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</si>
  <si>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</si>
  <si>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</si>
  <si>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</si>
  <si>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</si>
  <si>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</si>
  <si>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</si>
  <si>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</si>
  <si>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</si>
  <si>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</si>
  <si>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</si>
  <si>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</si>
  <si>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</si>
  <si>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</si>
  <si>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</si>
  <si>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</si>
  <si>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</si>
  <si>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</si>
  <si>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</si>
  <si>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</si>
  <si>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</si>
  <si>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</si>
  <si>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</si>
  <si>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</si>
  <si>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</si>
  <si>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</si>
  <si>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</si>
  <si>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</si>
  <si>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</si>
  <si>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</si>
  <si>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</si>
  <si>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</si>
  <si>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</si>
  <si>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</si>
  <si>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</si>
  <si>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</si>
  <si>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</si>
  <si>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</si>
  <si>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</si>
  <si>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</si>
  <si>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</si>
  <si>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</si>
  <si>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</si>
  <si>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</si>
  <si>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</si>
  <si>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</si>
  <si>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</si>
  <si>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</si>
  <si>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</si>
  <si>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</si>
  <si>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</si>
  <si>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</si>
  <si>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</si>
  <si>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</si>
  <si>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</si>
  <si>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</si>
  <si>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</si>
  <si>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</si>
  <si>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</si>
  <si>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</si>
  <si>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</si>
  <si>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</si>
  <si>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</si>
  <si>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</si>
  <si>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</si>
  <si>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</si>
  <si>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</si>
  <si>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</si>
  <si>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</si>
  <si>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</si>
  <si>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</si>
  <si>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</si>
  <si>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</si>
  <si>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</si>
  <si>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</si>
  <si>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</si>
  <si>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</si>
  <si>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</si>
  <si>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</si>
  <si>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</si>
  <si>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</si>
  <si>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</si>
  <si>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</si>
  <si>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</si>
  <si>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</si>
  <si>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</si>
  <si>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</si>
  <si>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</si>
  <si>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</si>
  <si>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</si>
  <si>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</si>
  <si>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</si>
  <si>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</si>
  <si>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</si>
  <si>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</si>
  <si>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</si>
  <si>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</si>
  <si>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</si>
  <si>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</si>
  <si>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</si>
  <si>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</si>
  <si>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</si>
  <si>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</si>
  <si>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</si>
  <si>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</si>
  <si>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</si>
  <si>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</si>
  <si>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</si>
  <si>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</si>
  <si>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</si>
  <si>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</si>
  <si>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</si>
  <si>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</si>
  <si>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</si>
  <si>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</si>
  <si>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</si>
  <si>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</si>
  <si>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</si>
  <si>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</si>
  <si>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</si>
  <si>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</si>
  <si>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</si>
  <si>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</si>
  <si>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</si>
  <si>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</si>
  <si>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</si>
  <si>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</si>
  <si>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</si>
  <si>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</si>
  <si>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</si>
  <si>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</si>
  <si>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</si>
  <si>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</si>
  <si>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</si>
  <si>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</si>
  <si>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</si>
  <si>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</si>
  <si>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</si>
  <si>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</si>
  <si>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</si>
  <si>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</si>
  <si>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</si>
  <si>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</si>
  <si>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</si>
  <si>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</si>
  <si>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</si>
  <si>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</si>
  <si>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</si>
  <si>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</si>
  <si>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</si>
  <si>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</si>
  <si>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</si>
  <si>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</si>
  <si>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</si>
  <si>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</si>
  <si>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</si>
  <si>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</si>
  <si>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</si>
  <si>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</si>
  <si>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</si>
  <si>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</si>
  <si>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</si>
  <si>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</si>
  <si>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</si>
  <si>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</si>
  <si>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</si>
  <si>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</si>
  <si>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</si>
  <si>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</si>
  <si>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</si>
  <si>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</si>
  <si>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</si>
  <si>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</si>
  <si>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</si>
  <si>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</si>
  <si>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</si>
  <si>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</si>
  <si>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</si>
  <si>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</si>
  <si>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</si>
  <si>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</si>
  <si>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</si>
  <si>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</si>
  <si>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</si>
  <si>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</si>
  <si>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</si>
  <si>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</si>
  <si>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</si>
  <si>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</si>
  <si>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</si>
  <si>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</si>
  <si>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</si>
  <si>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</si>
  <si>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</si>
  <si>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</si>
  <si>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</si>
  <si>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</si>
  <si>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</si>
  <si>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</si>
  <si>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</si>
  <si>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</si>
  <si>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</si>
  <si>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</si>
  <si>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</si>
  <si>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</si>
  <si>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</si>
  <si>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</si>
  <si>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</si>
  <si>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</si>
  <si>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</si>
  <si>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</si>
  <si>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</si>
  <si>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</si>
  <si>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</si>
  <si>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</si>
  <si>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</si>
  <si>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</si>
  <si>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</si>
  <si>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</si>
  <si>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</si>
  <si>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</si>
  <si>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</si>
  <si>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</si>
  <si>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</si>
  <si>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</si>
  <si>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</si>
  <si>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</si>
  <si>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</si>
  <si>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</si>
  <si>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</si>
  <si>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</si>
  <si>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</si>
  <si>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</si>
  <si>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</si>
  <si>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</si>
  <si>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</si>
  <si>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</si>
  <si>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</si>
  <si>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</si>
  <si>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</si>
  <si>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</si>
  <si>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</si>
  <si>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</si>
  <si>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</si>
  <si>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</si>
  <si>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</si>
  <si>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</si>
  <si>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</si>
  <si>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</si>
  <si>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</si>
  <si>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</si>
  <si>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</si>
  <si>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</si>
  <si>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</si>
  <si>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</si>
  <si>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</si>
  <si>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</si>
  <si>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</si>
  <si>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</si>
  <si>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</si>
  <si>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</si>
  <si>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</si>
  <si>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</si>
  <si>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</si>
  <si>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</si>
  <si>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</si>
  <si>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</si>
  <si>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</si>
  <si>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</si>
  <si>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</si>
  <si>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</si>
  <si>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</si>
  <si>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</si>
  <si>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</si>
  <si>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</si>
  <si>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</si>
  <si>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</si>
  <si>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</si>
  <si>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</si>
  <si>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</si>
  <si>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</si>
  <si>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</si>
  <si>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</si>
  <si>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</si>
  <si>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</si>
  <si>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</si>
  <si>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</si>
  <si>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</si>
  <si>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</si>
  <si>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</si>
  <si>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</si>
  <si>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</si>
  <si>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</si>
  <si>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</si>
  <si>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</si>
  <si>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</si>
  <si>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</si>
  <si>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</si>
  <si>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</si>
  <si>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</si>
  <si>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</si>
  <si>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</si>
  <si>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</si>
  <si>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</si>
  <si>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</si>
  <si>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</si>
  <si>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</si>
  <si>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</si>
  <si>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</si>
  <si>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</si>
  <si>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</si>
  <si>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</si>
  <si>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</si>
  <si>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</si>
  <si>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</si>
  <si>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</si>
  <si>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</si>
  <si>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</si>
  <si>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</si>
  <si>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</si>
  <si>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</si>
  <si>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</si>
  <si>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</si>
  <si>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</si>
  <si>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</si>
  <si>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</si>
  <si>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</si>
  <si>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</si>
  <si>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</si>
  <si>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</si>
  <si>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</si>
  <si>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</si>
  <si>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</si>
  <si>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</si>
  <si>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</si>
  <si>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</si>
  <si>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</si>
  <si>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</si>
  <si>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</si>
  <si>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</si>
  <si>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</si>
  <si>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</si>
  <si>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</si>
  <si>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</si>
  <si>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</si>
  <si>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</si>
  <si>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</si>
  <si>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</si>
  <si>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</si>
  <si>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</si>
  <si>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</si>
  <si>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</si>
  <si>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</si>
  <si>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</si>
  <si>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</si>
  <si>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</si>
  <si>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</si>
  <si>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</si>
  <si>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</si>
  <si>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</si>
  <si>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</si>
  <si>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</si>
  <si>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</si>
  <si>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</si>
  <si>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</si>
  <si>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</si>
  <si>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</si>
  <si>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</si>
  <si>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</si>
  <si>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</si>
  <si>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</si>
  <si>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</si>
  <si>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</si>
  <si>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</si>
  <si>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</si>
  <si>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</si>
  <si>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</si>
  <si>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</si>
  <si>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</si>
  <si>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</si>
  <si>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</si>
  <si>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</si>
  <si>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</si>
  <si>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</si>
  <si>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</si>
  <si>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</si>
  <si>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</si>
  <si>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</si>
  <si>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</si>
  <si>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</si>
  <si>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</si>
  <si>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</si>
  <si>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</si>
  <si>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</si>
  <si>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</si>
  <si>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</si>
  <si>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</si>
  <si>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</si>
  <si>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</si>
  <si>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</si>
  <si>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</si>
  <si>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</si>
  <si>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</si>
  <si>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</si>
  <si>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</si>
  <si>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</si>
  <si>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</si>
  <si>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</si>
  <si>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</si>
  <si>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</si>
  <si>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</si>
  <si>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</si>
  <si>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</si>
  <si>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</si>
  <si>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</si>
  <si>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</si>
  <si>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</si>
  <si>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</si>
  <si>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</si>
  <si>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</si>
  <si>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</si>
  <si>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</si>
  <si>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</si>
  <si>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</si>
  <si>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</si>
  <si>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</si>
  <si>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</si>
  <si>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</si>
  <si>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</si>
  <si>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</si>
  <si>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</si>
  <si>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</si>
  <si>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</si>
  <si>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</si>
  <si>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</si>
  <si>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</si>
  <si>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</si>
  <si>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</si>
  <si>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</si>
  <si>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</si>
  <si>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</si>
  <si>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</si>
  <si>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</si>
  <si>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</si>
  <si>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</si>
  <si>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</si>
  <si>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</si>
  <si>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</si>
  <si>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</si>
  <si>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</si>
  <si>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</si>
  <si>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</si>
  <si>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</si>
  <si>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</si>
  <si>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</si>
  <si>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</si>
  <si>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</si>
  <si>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</si>
  <si>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</si>
  <si>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</si>
  <si>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</si>
  <si>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</si>
  <si>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</si>
  <si>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</si>
  <si>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</si>
  <si>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</si>
  <si>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</si>
  <si>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</si>
  <si>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</si>
  <si>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</si>
  <si>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</si>
  <si>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</si>
  <si>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</si>
  <si>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</si>
  <si>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</si>
  <si>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</si>
  <si>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</si>
  <si>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</si>
  <si>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</si>
  <si>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</si>
  <si>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</si>
  <si>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</si>
  <si>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</si>
  <si>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</si>
  <si>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</si>
  <si>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</si>
  <si>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</si>
  <si>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</si>
  <si>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</si>
  <si>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</si>
  <si>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</si>
  <si>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</si>
  <si>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</si>
  <si>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</si>
  <si>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</si>
  <si>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</si>
  <si>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</si>
  <si>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</si>
  <si>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</si>
  <si>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</si>
  <si>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</si>
  <si>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</si>
  <si>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</si>
  <si>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</si>
  <si>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</si>
  <si>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</si>
  <si>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</si>
  <si>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</si>
  <si>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</si>
  <si>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</si>
  <si>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</si>
  <si>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</si>
  <si>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</si>
  <si>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</si>
  <si>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</si>
  <si>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</si>
  <si>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</si>
  <si>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</si>
  <si>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</si>
  <si>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</si>
  <si>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</si>
  <si>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</si>
  <si>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</si>
  <si>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</si>
  <si>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</si>
  <si>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</si>
  <si>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</si>
  <si>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</si>
  <si>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</si>
  <si>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</si>
  <si>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</si>
  <si>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</si>
  <si>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</si>
  <si>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</si>
  <si>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</si>
  <si>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</si>
  <si>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</si>
  <si>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</si>
  <si>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</si>
  <si>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</si>
  <si>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</si>
  <si>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</si>
  <si>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</si>
  <si>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</si>
  <si>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</si>
  <si>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</si>
  <si>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</si>
  <si>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</si>
  <si>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</si>
  <si>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</si>
  <si>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</si>
  <si>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</si>
  <si>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</si>
  <si>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</si>
  <si>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</si>
  <si>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</si>
  <si>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</si>
  <si>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</si>
  <si>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</si>
  <si>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</si>
  <si>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</si>
  <si>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</si>
  <si>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</si>
  <si>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</si>
  <si>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</si>
  <si>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</si>
  <si>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</si>
  <si>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</si>
  <si>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</si>
  <si>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</si>
  <si>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</si>
  <si>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</si>
  <si>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</si>
  <si>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</si>
  <si>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</si>
  <si>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</si>
  <si>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</si>
  <si>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</si>
  <si>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</si>
  <si>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</si>
  <si>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</si>
  <si>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</si>
  <si>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</si>
  <si>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</si>
  <si>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</si>
  <si>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</si>
  <si>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</si>
  <si>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</si>
  <si>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</si>
  <si>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</si>
  <si>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</si>
  <si>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</si>
  <si>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</si>
  <si>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</si>
  <si>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</si>
  <si>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</si>
  <si>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</si>
  <si>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</si>
  <si>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</si>
  <si>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</si>
  <si>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</si>
  <si>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</si>
  <si>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</si>
  <si>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</si>
  <si>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</si>
  <si>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</si>
  <si>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</si>
  <si>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</si>
  <si>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</si>
  <si>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</si>
  <si>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</si>
  <si>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</si>
  <si>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</si>
  <si>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</si>
  <si>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</si>
  <si>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</si>
  <si>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</si>
  <si>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</si>
  <si>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</si>
  <si>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</si>
  <si>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</si>
  <si>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</si>
  <si>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</si>
  <si>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</si>
  <si>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</si>
  <si>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</si>
  <si>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</si>
  <si>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</si>
  <si>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</si>
  <si>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</si>
  <si>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</si>
  <si>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</si>
  <si>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</si>
  <si>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</si>
  <si>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</si>
  <si>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</si>
  <si>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</si>
  <si>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</si>
  <si>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</si>
  <si>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</si>
  <si>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</si>
  <si>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</si>
  <si>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</si>
  <si>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</si>
  <si>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</si>
  <si>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</si>
  <si>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</si>
  <si>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</si>
  <si>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</si>
  <si>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</si>
  <si>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</si>
  <si>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</si>
  <si>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</si>
  <si>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</si>
  <si>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</si>
  <si>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</si>
  <si>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</si>
  <si>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</si>
  <si>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</si>
  <si>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</si>
  <si>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</si>
  <si>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</si>
  <si>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</si>
  <si>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</si>
  <si>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</si>
  <si>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</si>
  <si>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</si>
  <si>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</si>
  <si>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</si>
  <si>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</si>
  <si>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</si>
  <si>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</si>
  <si>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</si>
  <si>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</si>
  <si>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</si>
  <si>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</si>
  <si>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</si>
  <si>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</si>
  <si>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</si>
  <si>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</si>
  <si>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</si>
  <si>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</si>
  <si>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</si>
  <si>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</si>
  <si>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</si>
  <si>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</si>
  <si>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</si>
  <si>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</si>
  <si>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</si>
  <si>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</si>
  <si>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</si>
  <si>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</si>
  <si>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</si>
  <si>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</si>
  <si>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</si>
  <si>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</si>
  <si>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</si>
  <si>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</si>
  <si>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</si>
  <si>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</si>
  <si>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</si>
  <si>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</si>
  <si>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</si>
  <si>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</si>
  <si>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</si>
  <si>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</si>
  <si>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</si>
  <si>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</si>
  <si>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</si>
  <si>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</si>
  <si>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</si>
  <si>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</si>
  <si>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</si>
  <si>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</si>
  <si>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</si>
  <si>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</si>
  <si>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</si>
  <si>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</si>
  <si>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</si>
  <si>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</si>
  <si>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</si>
  <si>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</si>
  <si>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</si>
  <si>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</si>
  <si>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</si>
  <si>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</si>
  <si>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</si>
  <si>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</si>
  <si>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</si>
  <si>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</si>
  <si>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</si>
  <si>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</si>
  <si>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</si>
  <si>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</si>
  <si>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</si>
  <si>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</si>
  <si>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</si>
  <si>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</si>
  <si>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</si>
  <si>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</si>
  <si>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</si>
  <si>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</si>
  <si>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</si>
  <si>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</si>
  <si>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</si>
  <si>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</si>
  <si>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</si>
  <si>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</si>
  <si>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</si>
  <si>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</si>
  <si>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</si>
  <si>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</si>
  <si>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</si>
  <si>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</si>
  <si>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</si>
  <si>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</si>
  <si>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</si>
  <si>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</si>
  <si>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</si>
  <si>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</si>
  <si>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</si>
  <si>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</si>
  <si>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</si>
  <si>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</si>
  <si>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</si>
  <si>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</si>
  <si>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</si>
  <si>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</si>
  <si>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</si>
  <si>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</si>
  <si>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</si>
  <si>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</si>
  <si>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</si>
  <si>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</si>
  <si>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</si>
  <si>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</si>
  <si>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</si>
  <si>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</si>
  <si>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</si>
  <si>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</si>
  <si>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</si>
  <si>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</si>
  <si>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</si>
  <si>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</si>
  <si>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</si>
  <si>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</si>
  <si>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</si>
  <si>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</si>
  <si>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</si>
  <si>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</si>
  <si>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</si>
  <si>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</si>
  <si>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</si>
  <si>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</si>
  <si>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</si>
  <si>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</si>
  <si>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</si>
  <si>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</si>
  <si>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</si>
  <si>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</si>
  <si>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</si>
  <si>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</si>
  <si>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</si>
  <si>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</si>
  <si>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</si>
  <si>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</si>
  <si>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</si>
  <si>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</si>
  <si>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</si>
  <si>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</si>
  <si>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</si>
  <si>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</si>
  <si>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</si>
  <si>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</si>
  <si>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</si>
  <si>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</si>
  <si>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</si>
  <si>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</si>
  <si>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</si>
  <si>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</si>
  <si>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</si>
  <si>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</si>
  <si>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</si>
  <si>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</si>
  <si>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</si>
  <si>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</si>
  <si>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</si>
  <si>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</si>
  <si>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</si>
  <si>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</si>
  <si>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</si>
  <si>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</si>
  <si>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</si>
  <si>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</si>
  <si>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</si>
  <si>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</si>
  <si>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</si>
  <si>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</si>
  <si>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</si>
  <si>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</si>
  <si>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</si>
  <si>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</si>
  <si>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</si>
  <si>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</si>
  <si>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</si>
  <si>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</si>
  <si>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</si>
  <si>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</si>
  <si>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</si>
  <si>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</si>
  <si>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</si>
  <si>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</si>
  <si>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</si>
  <si>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</si>
  <si>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</si>
  <si>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</si>
  <si>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</si>
  <si>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</si>
  <si>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</si>
  <si>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</si>
  <si>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</si>
  <si>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</si>
  <si>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</si>
  <si>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</si>
  <si>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</si>
  <si>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</si>
  <si>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</si>
  <si>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</si>
  <si>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</si>
  <si>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</si>
  <si>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</si>
  <si>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</si>
  <si>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</si>
  <si>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</si>
  <si>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</si>
  <si>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</si>
  <si>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</si>
  <si>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</si>
  <si>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</si>
  <si>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</si>
  <si>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</si>
  <si>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</si>
  <si>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</si>
  <si>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</si>
  <si>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</si>
  <si>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</si>
  <si>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</si>
  <si>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</si>
  <si>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</si>
  <si>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</si>
  <si>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</si>
  <si>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</si>
  <si>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</si>
  <si>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</si>
  <si>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</si>
  <si>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</si>
  <si>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</si>
  <si>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</si>
  <si>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</si>
  <si>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</si>
  <si>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</si>
  <si>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</si>
  <si>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</si>
  <si>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</si>
  <si>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</si>
  <si>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</si>
  <si>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</si>
  <si>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</si>
  <si>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</si>
  <si>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</si>
  <si>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</si>
  <si>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</si>
  <si>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</si>
  <si>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</si>
  <si>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</si>
  <si>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</si>
  <si>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</si>
  <si>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</si>
  <si>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</si>
  <si>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</si>
  <si>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</si>
  <si>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</si>
  <si>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</si>
  <si>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</si>
  <si>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</si>
  <si>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</si>
  <si>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</si>
  <si>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</si>
  <si>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</si>
  <si>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</si>
  <si>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</si>
  <si>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</si>
  <si>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</si>
  <si>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</si>
  <si>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</si>
  <si>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</si>
  <si>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</si>
  <si>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</si>
  <si>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</si>
  <si>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</si>
  <si>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</si>
  <si>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</si>
  <si>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</si>
  <si>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</si>
  <si>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</si>
  <si>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</si>
  <si>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</si>
  <si>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</si>
  <si>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</si>
  <si>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</si>
  <si>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</si>
  <si>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</si>
  <si>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</si>
  <si>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</si>
  <si>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</si>
  <si>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</si>
  <si>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</si>
  <si>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</si>
  <si>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</si>
  <si>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</si>
  <si>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</si>
  <si>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</si>
  <si>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</si>
  <si>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</si>
  <si>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</si>
  <si>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</si>
  <si>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</si>
  <si>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</si>
  <si>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</si>
  <si>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</si>
  <si>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</si>
  <si>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</si>
  <si>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</si>
  <si>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</si>
  <si>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</si>
  <si>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</si>
  <si>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</si>
  <si>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</si>
  <si>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</si>
  <si>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</si>
  <si>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</si>
  <si>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</si>
  <si>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</si>
  <si>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</si>
  <si>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</si>
  <si>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</si>
  <si>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</si>
  <si>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</si>
  <si>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</si>
  <si>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</si>
  <si>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</si>
  <si>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</si>
  <si>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</si>
  <si>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</si>
  <si>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</si>
  <si>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</si>
  <si>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</si>
  <si>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</si>
  <si>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</si>
  <si>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</si>
  <si>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</si>
  <si>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</si>
  <si>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</si>
  <si>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</si>
  <si>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</si>
  <si>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</si>
  <si>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</si>
  <si>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</si>
  <si>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</si>
  <si>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</si>
  <si>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</si>
  <si>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</si>
  <si>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</si>
  <si>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</si>
  <si>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</si>
  <si>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</si>
  <si>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</si>
  <si>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</si>
  <si>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</si>
  <si>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</si>
  <si>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</si>
  <si>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</si>
  <si>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</si>
  <si>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</si>
  <si>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</si>
  <si>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</si>
  <si>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</si>
  <si>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</si>
  <si>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</si>
  <si>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</si>
  <si>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</si>
  <si>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</si>
  <si>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</si>
  <si>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</si>
  <si>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</si>
  <si>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</si>
  <si>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</si>
  <si>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</si>
  <si>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</si>
  <si>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</si>
  <si>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</si>
  <si>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</si>
  <si>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</si>
  <si>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</si>
  <si>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</si>
  <si>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</si>
  <si>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</si>
  <si>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</si>
  <si>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</si>
  <si>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</si>
  <si>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</si>
  <si>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</si>
  <si>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</si>
  <si>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</si>
  <si>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</si>
  <si>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</si>
  <si>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</si>
  <si>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</si>
  <si>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</si>
  <si>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</si>
  <si>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</si>
  <si>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</si>
  <si>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</si>
  <si>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</si>
  <si>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</si>
  <si>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</si>
  <si>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</si>
  <si>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</si>
  <si>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</si>
  <si>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</si>
  <si>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</si>
  <si>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</si>
  <si>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</si>
  <si>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</si>
  <si>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</si>
  <si>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</si>
  <si>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</si>
  <si>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</si>
  <si>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</si>
  <si>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</si>
  <si>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</si>
  <si>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</si>
  <si>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</si>
  <si>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</si>
  <si>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</si>
  <si>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</si>
  <si>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</si>
  <si>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</si>
  <si>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</si>
  <si>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</si>
  <si>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</si>
  <si>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</si>
  <si>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</si>
  <si>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</si>
  <si>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</si>
  <si>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</si>
  <si>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</si>
  <si>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</si>
  <si>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</si>
  <si>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</si>
  <si>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</si>
  <si>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</si>
  <si>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</si>
  <si>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</si>
  <si>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</si>
  <si>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</si>
  <si>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</si>
  <si>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</si>
  <si>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</si>
  <si>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</si>
  <si>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</si>
  <si>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</si>
  <si>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</si>
  <si>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</si>
  <si>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</si>
  <si>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</si>
  <si>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</si>
  <si>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</si>
  <si>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</si>
  <si>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</si>
  <si>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</si>
  <si>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</si>
  <si>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</si>
  <si>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</si>
  <si>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</si>
  <si>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</si>
  <si>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</si>
  <si>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</si>
  <si>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</si>
  <si>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</si>
  <si>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</si>
  <si>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</si>
  <si>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</si>
  <si>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</si>
  <si>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</si>
  <si>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</si>
  <si>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</si>
  <si>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</si>
  <si>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</si>
  <si>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</si>
  <si>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</si>
  <si>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</si>
  <si>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</si>
  <si>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</si>
  <si>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</si>
  <si>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</si>
  <si>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</si>
  <si>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</si>
  <si>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</si>
  <si>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</si>
  <si>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</si>
  <si>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</si>
  <si>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</si>
  <si>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</si>
  <si>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</si>
  <si>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</si>
  <si>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</si>
  <si>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</si>
  <si>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</si>
  <si>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</si>
  <si>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</si>
  <si>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</si>
  <si>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</si>
  <si>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</si>
  <si>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</si>
  <si>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</si>
  <si>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</si>
  <si>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</si>
  <si>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</si>
  <si>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</si>
  <si>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</si>
  <si>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</si>
  <si>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</si>
  <si>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</si>
  <si>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</si>
  <si>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</si>
  <si>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</si>
  <si>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</si>
  <si>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</si>
  <si>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</si>
  <si>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</si>
  <si>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</si>
  <si>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</si>
  <si>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</si>
  <si>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</si>
  <si>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</si>
  <si>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</si>
  <si>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</si>
  <si>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</si>
  <si>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</si>
  <si>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</si>
  <si>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</si>
  <si>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</si>
  <si>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</si>
  <si>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</si>
  <si>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</si>
  <si>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</si>
  <si>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</si>
  <si>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</si>
  <si>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</si>
  <si>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</si>
  <si>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</si>
  <si>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</si>
  <si>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</si>
  <si>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</si>
  <si>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</si>
  <si>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</si>
  <si>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</si>
  <si>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</si>
  <si>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</si>
  <si>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</si>
  <si>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</si>
  <si>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</si>
  <si>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</si>
  <si>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</si>
  <si>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</si>
  <si>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</si>
  <si>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</si>
  <si>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</si>
  <si>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</si>
  <si>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</si>
  <si>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</si>
  <si>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</si>
  <si>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</si>
  <si>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</si>
  <si>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</si>
  <si>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</si>
  <si>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</si>
  <si>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</si>
  <si>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</si>
  <si>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</si>
  <si>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</si>
  <si>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</si>
  <si>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</si>
  <si>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</si>
  <si>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</si>
  <si>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</si>
  <si>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</si>
  <si>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</si>
  <si>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</si>
  <si>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</si>
  <si>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</si>
  <si>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</si>
  <si>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</si>
  <si>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</si>
  <si>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</si>
  <si>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</si>
  <si>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</si>
  <si>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</si>
  <si>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</si>
  <si>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</si>
  <si>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</si>
  <si>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</si>
  <si>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</si>
  <si>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</si>
  <si>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</si>
  <si>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</si>
  <si>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</si>
  <si>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</si>
  <si>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</si>
  <si>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</si>
  <si>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</si>
  <si>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</si>
  <si>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</si>
  <si>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</si>
  <si>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</si>
  <si>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</si>
  <si>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</si>
  <si>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</si>
  <si>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</si>
  <si>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</si>
  <si>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</si>
  <si>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</si>
  <si>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</si>
  <si>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</si>
  <si>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</si>
  <si>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</si>
  <si>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</si>
  <si>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</si>
  <si>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</si>
  <si>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</si>
  <si>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</si>
  <si>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</si>
  <si>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</si>
  <si>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</si>
  <si>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</si>
  <si>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</si>
  <si>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</si>
  <si>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</si>
  <si>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</si>
  <si>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</si>
  <si>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</si>
  <si>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</si>
  <si>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</si>
  <si>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</si>
  <si>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</si>
  <si>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</si>
  <si>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</si>
  <si>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</si>
  <si>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</si>
  <si>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</si>
  <si>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</si>
  <si>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</si>
  <si>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</si>
  <si>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</si>
  <si>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</si>
  <si>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</si>
  <si>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</si>
  <si>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</si>
  <si>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</si>
  <si>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</si>
  <si>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</si>
  <si>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</si>
  <si>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</si>
  <si>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</si>
  <si>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</si>
  <si>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</si>
  <si>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</si>
  <si>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</si>
  <si>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</si>
  <si>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</si>
  <si>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</si>
  <si>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</si>
  <si>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</si>
  <si>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</si>
  <si>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</si>
  <si>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</si>
  <si>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</si>
  <si>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</si>
  <si>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</si>
  <si>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</si>
  <si>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</si>
  <si>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</si>
  <si>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</si>
  <si>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</si>
  <si>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</si>
  <si>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</si>
  <si>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</si>
  <si>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</si>
  <si>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</si>
  <si>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</si>
  <si>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</si>
  <si>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</si>
  <si>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</si>
  <si>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</si>
  <si>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</si>
  <si>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</si>
  <si>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</si>
  <si>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</si>
  <si>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</si>
  <si>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</si>
  <si>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</si>
  <si>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</si>
  <si>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</si>
  <si>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</si>
  <si>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</si>
  <si>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</si>
  <si>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</si>
  <si>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</si>
  <si>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</si>
  <si>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</si>
  <si>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</si>
  <si>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</si>
  <si>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</si>
  <si>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</si>
  <si>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</si>
  <si>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</si>
  <si>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</si>
  <si>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</si>
  <si>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</si>
  <si>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</si>
  <si>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</si>
  <si>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</si>
  <si>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</si>
  <si>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</si>
  <si>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</si>
  <si>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</si>
  <si>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</si>
  <si>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</si>
  <si>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</si>
  <si>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</si>
  <si>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</si>
  <si>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</si>
  <si>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</si>
  <si>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</si>
  <si>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</si>
  <si>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</si>
  <si>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</si>
  <si>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</si>
  <si>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</si>
  <si>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</si>
  <si>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</si>
  <si>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</si>
  <si>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</si>
  <si>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</si>
  <si>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</si>
  <si>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</si>
  <si>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</si>
  <si>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</si>
  <si>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</si>
  <si>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</si>
  <si>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</si>
  <si>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</si>
  <si>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</si>
  <si>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</si>
  <si>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</si>
  <si>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</si>
  <si>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</si>
  <si>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</si>
  <si>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</si>
  <si>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</si>
  <si>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</si>
  <si>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</si>
  <si>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</si>
  <si>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</si>
  <si>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</si>
  <si>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</si>
  <si>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</si>
  <si>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</si>
  <si>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</si>
  <si>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</si>
  <si>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</si>
  <si>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</si>
  <si>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</si>
  <si>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</si>
  <si>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</si>
  <si>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</si>
  <si>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</si>
  <si>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</si>
  <si>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</si>
  <si>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</si>
  <si>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</si>
  <si>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</si>
  <si>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</si>
  <si>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</si>
  <si>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</si>
  <si>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</si>
  <si>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</si>
  <si>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</si>
  <si>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</si>
  <si>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</si>
  <si>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</si>
  <si>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</si>
  <si>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</si>
  <si>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</si>
  <si>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</si>
  <si>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</si>
  <si>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</si>
  <si>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</si>
  <si>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</si>
  <si>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</si>
  <si>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</si>
  <si>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</si>
  <si>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</si>
  <si>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</si>
  <si>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</si>
  <si>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</si>
  <si>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</si>
  <si>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</si>
  <si>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</si>
  <si>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</si>
  <si>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</si>
  <si>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</si>
  <si>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</si>
  <si>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</si>
  <si>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</si>
  <si>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</si>
  <si>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</si>
  <si>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</si>
  <si>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</si>
  <si>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</si>
  <si>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</si>
  <si>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</si>
  <si>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</si>
  <si>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</si>
  <si>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</si>
  <si>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</si>
  <si>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</si>
  <si>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</si>
  <si>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</si>
  <si>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</si>
  <si>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</si>
  <si>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</si>
  <si>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</si>
  <si>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</si>
  <si>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</si>
  <si>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</si>
  <si>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</si>
  <si>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</si>
  <si>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</si>
  <si>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</si>
  <si>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</si>
  <si>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</si>
  <si>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</si>
  <si>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</si>
  <si>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</si>
  <si>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</si>
  <si>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</si>
  <si>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</si>
  <si>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</si>
  <si>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</si>
  <si>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</si>
  <si>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</si>
  <si>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</si>
  <si>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</si>
  <si>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</si>
  <si>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</si>
  <si>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</si>
  <si>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</si>
  <si>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</si>
  <si>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</si>
  <si>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</si>
  <si>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</si>
  <si>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</si>
  <si>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</si>
  <si>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</si>
  <si>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</si>
  <si>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</si>
  <si>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</si>
  <si>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</si>
  <si>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</si>
  <si>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</si>
  <si>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</si>
  <si>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</si>
  <si>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</si>
  <si>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</si>
  <si>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</si>
  <si>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</si>
  <si>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</si>
  <si>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</si>
  <si>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</si>
  <si>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</si>
  <si>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</si>
  <si>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</si>
  <si>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</si>
  <si>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</si>
  <si>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</si>
  <si>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</si>
  <si>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</si>
  <si>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</si>
  <si>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</si>
  <si>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</si>
  <si>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</si>
  <si>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</si>
  <si>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</si>
  <si>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</si>
  <si>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</si>
  <si>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</si>
  <si>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</si>
  <si>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</si>
  <si>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</si>
  <si>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</si>
  <si>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</si>
  <si>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</si>
  <si>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</si>
  <si>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</si>
  <si>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</si>
  <si>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</si>
  <si>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</si>
  <si>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</si>
  <si>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</si>
  <si>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</si>
  <si>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</si>
  <si>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</si>
  <si>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</si>
  <si>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</si>
  <si>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</si>
  <si>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</si>
  <si>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</si>
  <si>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</si>
  <si>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</si>
  <si>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</si>
  <si>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</si>
  <si>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</si>
  <si>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</si>
  <si>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</si>
  <si>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</si>
  <si>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</si>
  <si>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</si>
  <si>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</si>
  <si>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</si>
  <si>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</si>
  <si>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</si>
  <si>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</si>
  <si>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</si>
  <si>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</si>
  <si>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</si>
  <si>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</si>
  <si>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</si>
  <si>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</si>
  <si>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</si>
  <si>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</si>
  <si>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</si>
  <si>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</si>
  <si>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</si>
  <si>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</si>
  <si>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</si>
  <si>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</si>
  <si>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</si>
  <si>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</si>
  <si>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</si>
  <si>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</si>
  <si>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</si>
  <si>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</si>
  <si>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</si>
  <si>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</si>
  <si>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</si>
  <si>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</si>
  <si>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</si>
  <si>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</si>
  <si>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</si>
  <si>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</si>
  <si>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</si>
  <si>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</si>
  <si>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</si>
  <si>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</si>
  <si>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</si>
  <si>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</si>
  <si>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</si>
  <si>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</si>
  <si>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</si>
  <si>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</si>
  <si>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</si>
  <si>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</si>
  <si>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</si>
  <si>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</si>
  <si>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</si>
  <si>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</si>
  <si>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</si>
  <si>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</si>
  <si>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</si>
  <si>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</si>
  <si>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</si>
  <si>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</si>
  <si>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</si>
  <si>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</si>
  <si>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</si>
  <si>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</si>
  <si>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</si>
  <si>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</si>
  <si>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</si>
  <si>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</si>
  <si>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</si>
  <si>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</si>
  <si>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</si>
  <si>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</si>
  <si>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</si>
  <si>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</si>
  <si>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</si>
  <si>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</si>
  <si>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</si>
  <si>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</si>
  <si>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</si>
  <si>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</si>
  <si>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</si>
  <si>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</si>
  <si>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</si>
  <si>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</si>
  <si>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</si>
  <si>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</si>
  <si>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</si>
  <si>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</si>
  <si>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</si>
  <si>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</si>
  <si>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</si>
  <si>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</si>
  <si>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</si>
  <si>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</si>
  <si>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</si>
  <si>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</si>
  <si>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</si>
  <si>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</si>
  <si>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</si>
  <si>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</si>
  <si>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</si>
  <si>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</si>
  <si>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</si>
  <si>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</si>
  <si>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</si>
  <si>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</si>
  <si>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</si>
  <si>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</si>
  <si>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</si>
  <si>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</si>
  <si>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</si>
  <si>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</si>
  <si>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</si>
  <si>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</si>
  <si>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</si>
  <si>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</si>
  <si>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</si>
  <si>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</si>
  <si>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</si>
  <si>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</si>
  <si>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</si>
  <si>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</si>
  <si>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</si>
  <si>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</si>
  <si>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</si>
  <si>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</si>
  <si>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</si>
  <si>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</si>
  <si>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</si>
  <si>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</si>
  <si>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</si>
  <si>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</si>
  <si>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</si>
  <si>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</si>
  <si>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</si>
  <si>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</si>
  <si>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</si>
  <si>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</si>
  <si>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</si>
  <si>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</si>
  <si>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</si>
  <si>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</si>
  <si>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</si>
  <si>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</si>
  <si>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</si>
  <si>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</si>
  <si>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</si>
  <si>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</si>
  <si>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</si>
  <si>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</si>
  <si>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</si>
  <si>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</si>
  <si>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</si>
  <si>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</si>
  <si>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</si>
  <si>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</si>
  <si>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</si>
  <si>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</si>
  <si>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</si>
  <si>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</si>
  <si>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</si>
  <si>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</si>
  <si>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</si>
  <si>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</si>
  <si>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</si>
  <si>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</si>
  <si>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</si>
  <si>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</si>
  <si>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</si>
  <si>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</si>
  <si>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</si>
  <si>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</si>
  <si>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</si>
  <si>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</si>
  <si>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</si>
  <si>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</si>
  <si>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</si>
  <si>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</si>
  <si>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</si>
  <si>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</si>
  <si>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</si>
  <si>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</si>
  <si>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</si>
  <si>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</si>
  <si>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</si>
  <si>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</si>
  <si>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</si>
  <si>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</si>
  <si>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</si>
  <si>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</si>
  <si>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</si>
  <si>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</si>
  <si>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</si>
  <si>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</si>
  <si>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</si>
  <si>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</si>
  <si>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</si>
  <si>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</si>
  <si>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</si>
  <si>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</si>
  <si>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</si>
  <si>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</si>
  <si>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</si>
  <si>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</si>
  <si>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</si>
  <si>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</si>
  <si>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</si>
  <si>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</si>
  <si>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</si>
  <si>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</si>
  <si>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</si>
  <si>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</si>
  <si>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</si>
  <si>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</si>
  <si>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</si>
  <si>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</si>
  <si>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</si>
  <si>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</si>
  <si>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</si>
  <si>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</si>
  <si>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</si>
  <si>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</si>
  <si>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</si>
  <si>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</si>
  <si>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</si>
  <si>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</si>
  <si>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</si>
  <si>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</si>
  <si>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</si>
  <si>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</si>
  <si>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</si>
  <si>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</si>
  <si>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</si>
  <si>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</si>
  <si>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</si>
  <si>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</si>
  <si>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</si>
  <si>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</si>
  <si>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</si>
  <si>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</si>
  <si>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</si>
  <si>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</si>
  <si>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</si>
  <si>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</si>
  <si>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</si>
  <si>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</si>
  <si>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</si>
  <si>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</si>
  <si>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</si>
  <si>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</si>
  <si>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</si>
  <si>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</si>
  <si>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</si>
  <si>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</si>
  <si>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</si>
  <si>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</si>
  <si>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</si>
  <si>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</si>
  <si>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</si>
  <si>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</si>
  <si>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</si>
  <si>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</si>
  <si>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</si>
  <si>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</si>
  <si>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</si>
  <si>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</si>
  <si>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</si>
  <si>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</si>
  <si>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</si>
  <si>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</si>
  <si>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</si>
  <si>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</si>
  <si>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</si>
  <si>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</si>
  <si>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</si>
  <si>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</si>
  <si>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</si>
  <si>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</si>
  <si>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</si>
  <si>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</si>
  <si>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</si>
  <si>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</si>
  <si>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</si>
  <si>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</si>
  <si>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</si>
  <si>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</si>
  <si>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</si>
  <si>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</si>
  <si>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</si>
  <si>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</si>
  <si>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</si>
  <si>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</si>
  <si>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</si>
  <si>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</si>
  <si>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</si>
  <si>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</si>
  <si>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</si>
  <si>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</si>
  <si>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</si>
  <si>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</si>
  <si>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</si>
  <si>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</si>
  <si>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</si>
  <si>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</si>
  <si>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</si>
  <si>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</si>
  <si>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</si>
  <si>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</si>
  <si>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</si>
  <si>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</si>
  <si>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</si>
  <si>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</si>
  <si>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</si>
  <si>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</si>
  <si>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</si>
  <si>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</si>
  <si>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</si>
  <si>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</si>
  <si>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</si>
  <si>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</si>
  <si>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</si>
  <si>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</si>
  <si>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</si>
  <si>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</si>
  <si>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</si>
  <si>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</si>
  <si>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</si>
  <si>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</si>
  <si>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</si>
  <si>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</si>
  <si>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</si>
  <si>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</si>
  <si>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</si>
  <si>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</si>
  <si>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</si>
  <si>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</si>
  <si>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</si>
  <si>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</si>
  <si>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</si>
  <si>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</si>
  <si>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</si>
  <si>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</si>
  <si>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</si>
  <si>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</si>
  <si>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</si>
  <si>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</si>
  <si>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</si>
  <si>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</si>
  <si>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</si>
  <si>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</si>
  <si>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</si>
  <si>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</si>
  <si>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</si>
  <si>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</si>
  <si>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</si>
  <si>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</si>
  <si>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</si>
  <si>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</si>
  <si>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</si>
  <si>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</si>
  <si>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</si>
  <si>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</si>
  <si>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</si>
  <si>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</si>
  <si>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</si>
  <si>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</si>
  <si>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</si>
  <si>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</si>
  <si>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</si>
  <si>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</si>
  <si>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</si>
  <si>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</si>
  <si>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</si>
  <si>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</si>
  <si>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</si>
  <si>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</si>
  <si>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</si>
  <si>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</si>
  <si>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</si>
  <si>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</si>
  <si>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</si>
  <si>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</si>
  <si>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</si>
  <si>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</si>
  <si>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</si>
  <si>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</si>
  <si>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</si>
  <si>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</si>
  <si>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</si>
  <si>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</si>
  <si>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</si>
  <si>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</si>
  <si>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</si>
  <si>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</si>
  <si>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</si>
  <si>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</si>
  <si>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</si>
  <si>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</si>
  <si>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</si>
  <si>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</si>
  <si>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</si>
  <si>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</si>
  <si>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</si>
  <si>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</si>
  <si>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</si>
  <si>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</si>
  <si>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</si>
  <si>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</si>
  <si>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</si>
  <si>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</si>
  <si>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</si>
  <si>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</si>
  <si>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</si>
  <si>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</si>
  <si>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</si>
  <si>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</si>
  <si>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</si>
  <si>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</si>
  <si>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</si>
  <si>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</si>
  <si>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</si>
  <si>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</si>
  <si>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</si>
  <si>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</si>
  <si>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</si>
  <si>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</si>
  <si>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</si>
  <si>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</si>
  <si>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</si>
  <si>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</si>
  <si>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</si>
  <si>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</si>
  <si>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</si>
  <si>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</si>
  <si>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</si>
  <si>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</si>
  <si>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</si>
  <si>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</si>
  <si>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</si>
  <si>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</si>
  <si>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</si>
  <si>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</si>
  <si>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</si>
  <si>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</si>
  <si>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</si>
  <si>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</si>
  <si>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</si>
  <si>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</si>
  <si>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</si>
  <si>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</si>
  <si>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</si>
  <si>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</si>
  <si>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</si>
  <si>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</si>
  <si>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</si>
  <si>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</si>
  <si>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</si>
  <si>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</si>
  <si>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</si>
  <si>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</si>
  <si>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</si>
  <si>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</si>
  <si>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</si>
  <si>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</si>
  <si>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</si>
  <si>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</si>
  <si>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</si>
  <si>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</si>
  <si>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</si>
  <si>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</si>
  <si>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</si>
  <si>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</si>
  <si>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</si>
  <si>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</si>
  <si>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</si>
  <si>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</si>
  <si>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</si>
  <si>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</si>
  <si>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</si>
  <si>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</si>
  <si>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</si>
  <si>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</si>
  <si>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</si>
  <si>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</si>
  <si>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</si>
  <si>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</si>
  <si>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</si>
  <si>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</si>
  <si>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</si>
  <si>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</si>
  <si>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</si>
  <si>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</si>
  <si>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</si>
  <si>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</si>
  <si>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</si>
  <si>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</si>
  <si>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</si>
  <si>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</si>
  <si>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</si>
  <si>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</si>
  <si>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</si>
  <si>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</si>
  <si>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</si>
  <si>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</si>
  <si>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</si>
  <si>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</si>
  <si>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</si>
  <si>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</si>
  <si>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</si>
  <si>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</si>
  <si>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</si>
  <si>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</si>
  <si>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</si>
  <si>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</si>
  <si>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</si>
  <si>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</si>
  <si>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</si>
  <si>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</si>
  <si>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</si>
  <si>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</si>
  <si>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</si>
  <si>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</si>
  <si>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</si>
  <si>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</si>
  <si>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</si>
  <si>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</si>
  <si>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</si>
  <si>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</si>
  <si>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</si>
  <si>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</si>
  <si>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</si>
  <si>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</si>
  <si>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</si>
  <si>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</si>
  <si>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</si>
  <si>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</si>
  <si>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</si>
  <si>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</si>
  <si>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</si>
  <si>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</si>
  <si>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</si>
  <si>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</si>
  <si>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</si>
  <si>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</si>
  <si>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</si>
  <si>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</si>
  <si>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</si>
  <si>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</si>
  <si>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</si>
  <si>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</si>
  <si>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</si>
  <si>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</si>
  <si>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</si>
  <si>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</si>
  <si>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</si>
  <si>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</si>
  <si>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</si>
  <si>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</si>
  <si>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</si>
  <si>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</si>
  <si>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</si>
  <si>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</si>
  <si>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</si>
  <si>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</si>
  <si>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</si>
  <si>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</si>
  <si>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</si>
  <si>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</si>
  <si>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</si>
  <si>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</si>
  <si>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</si>
  <si>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</si>
  <si>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</si>
  <si>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</si>
  <si>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</si>
  <si>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</si>
  <si>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</si>
  <si>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</si>
  <si>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</si>
  <si>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</si>
  <si>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</si>
  <si>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</si>
  <si>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</si>
  <si>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</si>
  <si>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</si>
  <si>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</si>
  <si>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</si>
  <si>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</si>
  <si>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</si>
  <si>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</si>
  <si>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</si>
  <si>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</si>
  <si>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</si>
  <si>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</si>
  <si>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</si>
  <si>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</si>
  <si>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</si>
  <si>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</si>
  <si>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</si>
  <si>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</si>
  <si>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</si>
  <si>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</si>
  <si>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</si>
  <si>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</si>
  <si>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</si>
  <si>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</si>
  <si>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</si>
  <si>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</si>
  <si>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</si>
  <si>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</si>
  <si>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</si>
  <si>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</si>
  <si>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</si>
  <si>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</si>
  <si>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</si>
  <si>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</si>
  <si>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</si>
  <si>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</si>
  <si>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</si>
  <si>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</si>
  <si>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</si>
  <si>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</si>
  <si>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</si>
  <si>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</si>
  <si>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</si>
  <si>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</si>
  <si>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</si>
  <si>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</si>
  <si>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</si>
  <si>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</si>
  <si>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</si>
  <si>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</si>
  <si>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</si>
  <si>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</si>
  <si>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</si>
  <si>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</si>
  <si>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</si>
  <si>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</si>
  <si>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</si>
  <si>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</si>
  <si>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</si>
  <si>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</si>
  <si>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</si>
  <si>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</si>
  <si>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</si>
  <si>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</si>
  <si>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</si>
  <si>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</si>
  <si>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</si>
  <si>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</si>
  <si>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</si>
  <si>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</si>
  <si>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</si>
  <si>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</si>
  <si>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</si>
  <si>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</si>
  <si>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</si>
  <si>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</si>
  <si>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</si>
  <si>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</si>
  <si>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</si>
  <si>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</si>
  <si>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</si>
  <si>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</si>
  <si>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</si>
  <si>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</si>
  <si>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</si>
  <si>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</si>
  <si>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</si>
  <si>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</si>
  <si>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</si>
  <si>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</si>
  <si>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</si>
  <si>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</si>
  <si>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</si>
  <si>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</si>
  <si>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</si>
  <si>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</si>
  <si>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</si>
  <si>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</si>
  <si>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</si>
  <si>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</si>
  <si>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</si>
  <si>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</si>
  <si>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</si>
  <si>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</si>
  <si>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</si>
  <si>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</si>
  <si>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</si>
  <si>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</si>
  <si>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</si>
  <si>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</si>
  <si>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</si>
  <si>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</si>
  <si>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</si>
  <si>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</si>
  <si>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</si>
  <si>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</si>
  <si>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</si>
  <si>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</si>
  <si>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</si>
  <si>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</si>
  <si>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</si>
  <si>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</si>
  <si>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</si>
  <si>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</si>
  <si>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</si>
  <si>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</si>
  <si>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</si>
  <si>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</si>
  <si>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</si>
  <si>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</si>
  <si>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</si>
  <si>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</si>
  <si>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</si>
  <si>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</si>
  <si>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</si>
  <si>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</si>
  <si>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</si>
  <si>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</si>
  <si>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</si>
  <si>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</si>
  <si>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</si>
  <si>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</si>
  <si>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</si>
  <si>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</si>
  <si>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</si>
  <si>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</si>
  <si>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</si>
  <si>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</si>
  <si>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</si>
  <si>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</si>
  <si>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</si>
  <si>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</si>
  <si>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</si>
  <si>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</si>
  <si>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</si>
  <si>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</si>
  <si>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</si>
  <si>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</si>
  <si>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</si>
  <si>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</si>
  <si>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</si>
  <si>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</si>
  <si>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</si>
  <si>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</si>
  <si>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</si>
  <si>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</si>
  <si>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</si>
  <si>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</si>
  <si>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</si>
  <si>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</si>
  <si>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</si>
  <si>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</si>
  <si>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</si>
  <si>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</si>
  <si>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</si>
  <si>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</si>
  <si>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</si>
  <si>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</si>
  <si>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</si>
  <si>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</si>
  <si>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</si>
  <si>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</si>
  <si>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</si>
  <si>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</si>
  <si>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</si>
  <si>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</si>
  <si>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</si>
  <si>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</si>
  <si>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</si>
  <si>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</si>
  <si>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</si>
  <si>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</si>
  <si>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</si>
  <si>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</si>
  <si>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</si>
  <si>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</si>
  <si>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</si>
  <si>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</si>
  <si>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</si>
  <si>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</si>
  <si>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</si>
  <si>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</si>
  <si>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</si>
  <si>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</si>
  <si>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</si>
  <si>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</si>
  <si>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</si>
  <si>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</si>
  <si>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</si>
  <si>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</si>
  <si>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</si>
  <si>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</si>
  <si>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</si>
  <si>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</si>
  <si>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</si>
  <si>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</si>
  <si>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</si>
  <si>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</si>
  <si>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</si>
  <si>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</si>
  <si>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</si>
  <si>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</si>
  <si>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</si>
  <si>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</si>
  <si>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</si>
  <si>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</si>
  <si>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</si>
  <si>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</si>
  <si>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</si>
  <si>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</si>
  <si>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</si>
  <si>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</si>
  <si>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</si>
  <si>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</si>
  <si>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</si>
  <si>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</si>
  <si>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</si>
  <si>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</si>
  <si>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</si>
  <si>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</si>
  <si>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</si>
  <si>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</si>
  <si>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</si>
  <si>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</si>
  <si>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</si>
  <si>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</si>
  <si>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</si>
  <si>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</si>
  <si>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</si>
  <si>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</si>
  <si>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</si>
  <si>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</si>
  <si>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</si>
  <si>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</si>
  <si>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</si>
  <si>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</si>
  <si>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</si>
  <si>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</si>
  <si>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</si>
  <si>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</si>
  <si>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</si>
  <si>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</si>
  <si>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</si>
  <si>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</si>
  <si>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</si>
  <si>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</si>
  <si>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</si>
  <si>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</si>
  <si>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</si>
  <si>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</si>
  <si>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</si>
  <si>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</si>
  <si>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</si>
  <si>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</si>
  <si>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</si>
  <si>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</si>
  <si>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</si>
  <si>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</si>
  <si>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</si>
  <si>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</si>
  <si>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</si>
  <si>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</si>
  <si>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</si>
  <si>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</si>
  <si>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</si>
  <si>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</si>
  <si>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</si>
  <si>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</si>
  <si>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</si>
  <si>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</si>
  <si>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</si>
  <si>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</si>
  <si>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</si>
  <si>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</si>
  <si>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</si>
  <si>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</si>
  <si>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</si>
  <si>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</si>
  <si>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</si>
  <si>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</si>
  <si>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</si>
  <si>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</si>
  <si>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</si>
  <si>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</si>
  <si>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</si>
  <si>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</si>
  <si>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</si>
  <si>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</si>
  <si>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</si>
  <si>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</si>
  <si>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</si>
  <si>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</si>
  <si>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</si>
  <si>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</si>
  <si>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</si>
  <si>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</si>
  <si>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</si>
  <si>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</si>
  <si>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</si>
  <si>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</si>
  <si>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</si>
  <si>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</si>
  <si>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</si>
  <si>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</si>
  <si>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</si>
  <si>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</si>
  <si>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</si>
  <si>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</si>
  <si>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</si>
  <si>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</si>
  <si>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</si>
  <si>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</si>
  <si>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</si>
  <si>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</si>
  <si>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</si>
  <si>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</si>
  <si>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</si>
  <si>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</si>
  <si>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</si>
  <si>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</si>
  <si>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</si>
  <si>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</si>
  <si>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</si>
  <si>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</si>
  <si>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</si>
  <si>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</si>
  <si>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</si>
  <si>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</si>
  <si>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</si>
  <si>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</si>
  <si>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</si>
  <si>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</si>
  <si>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</si>
  <si>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</si>
  <si>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</si>
  <si>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</si>
  <si>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</si>
  <si>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</si>
  <si>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</si>
  <si>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</si>
  <si>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</si>
  <si>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</si>
  <si>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</si>
  <si>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</si>
  <si>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</si>
  <si>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</si>
  <si>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</si>
  <si>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</si>
  <si>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</si>
  <si>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</si>
  <si>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</si>
  <si>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</si>
  <si>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</si>
  <si>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</si>
  <si>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</si>
  <si>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</si>
  <si>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</si>
  <si>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</si>
  <si>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</si>
  <si>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</si>
  <si>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</si>
  <si>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</si>
  <si>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</si>
  <si>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</si>
  <si>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</si>
  <si>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</si>
  <si>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</si>
  <si>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</si>
  <si>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</si>
  <si>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</si>
  <si>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</si>
  <si>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</si>
  <si>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</si>
  <si>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</si>
  <si>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</si>
  <si>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</si>
  <si>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</si>
  <si>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</si>
  <si>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</si>
  <si>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</si>
  <si>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</si>
  <si>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</si>
  <si>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</si>
  <si>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</si>
  <si>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</si>
  <si>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</si>
  <si>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</si>
  <si>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</si>
  <si>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</si>
  <si>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</si>
  <si>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</si>
  <si>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</si>
  <si>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</si>
  <si>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</si>
  <si>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</si>
  <si>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</si>
  <si>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</si>
  <si>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</si>
  <si>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</si>
  <si>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</si>
  <si>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</si>
  <si>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</si>
  <si>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</si>
  <si>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</si>
  <si>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</si>
  <si>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</si>
  <si>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</si>
  <si>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</si>
  <si>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</si>
  <si>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</si>
  <si>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</si>
  <si>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</si>
  <si>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</si>
  <si>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</si>
  <si>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</si>
  <si>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</si>
  <si>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</si>
  <si>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</si>
  <si>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</si>
  <si>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</si>
  <si>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</si>
  <si>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</si>
  <si>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</si>
  <si>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</si>
  <si>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</si>
  <si>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</si>
  <si>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</si>
  <si>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</si>
  <si>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</si>
  <si>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</si>
  <si>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</si>
  <si>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</si>
  <si>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</si>
  <si>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</si>
  <si>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</si>
  <si>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</si>
  <si>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</si>
  <si>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</si>
  <si>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</si>
  <si>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</si>
  <si>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</si>
  <si>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</si>
  <si>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</si>
  <si>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</si>
  <si>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</si>
  <si>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</si>
  <si>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</si>
  <si>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</si>
  <si>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</si>
  <si>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</si>
  <si>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</si>
  <si>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</si>
  <si>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</si>
  <si>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</si>
  <si>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</si>
  <si>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</si>
  <si>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</si>
  <si>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</si>
  <si>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</si>
  <si>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</si>
  <si>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</si>
  <si>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</si>
  <si>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</si>
  <si>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</si>
  <si>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</si>
  <si>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</si>
  <si>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</si>
  <si>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</si>
  <si>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</si>
  <si>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</si>
  <si>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</si>
  <si>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</si>
  <si>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</si>
  <si>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</si>
  <si>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</si>
  <si>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</si>
  <si>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</si>
  <si>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</si>
  <si>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</si>
  <si>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</si>
  <si>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</si>
  <si>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</si>
  <si>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</si>
  <si>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</si>
  <si>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</si>
  <si>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</si>
  <si>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</si>
  <si>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</si>
  <si>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</si>
  <si>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</si>
  <si>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</si>
  <si>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</si>
  <si>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</si>
  <si>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</si>
  <si>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</si>
  <si>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</si>
  <si>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</si>
  <si>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</si>
  <si>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</si>
  <si>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</si>
  <si>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</si>
  <si>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</si>
  <si>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</si>
  <si>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</si>
  <si>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</si>
  <si>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</si>
  <si>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</si>
  <si>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</si>
  <si>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</si>
  <si>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</si>
  <si>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</si>
  <si>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</si>
  <si>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</si>
  <si>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</si>
  <si>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</si>
  <si>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</si>
  <si>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</si>
  <si>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</si>
  <si>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</si>
  <si>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</si>
  <si>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</si>
  <si>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</si>
  <si>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</si>
  <si>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</si>
  <si>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</si>
  <si>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</si>
  <si>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</si>
  <si>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</si>
  <si>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</si>
  <si>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</si>
  <si>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</si>
  <si>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</si>
  <si>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</si>
  <si>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</si>
  <si>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</si>
  <si>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</si>
  <si>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</si>
  <si>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</si>
  <si>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</si>
  <si>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</si>
  <si>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</si>
  <si>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</si>
  <si>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</si>
  <si>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</si>
  <si>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</si>
  <si>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</si>
  <si>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</si>
  <si>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</si>
  <si>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</si>
  <si>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</si>
  <si>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</si>
  <si>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</si>
  <si>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</si>
  <si>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</si>
  <si>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</si>
  <si>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</si>
  <si>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</si>
  <si>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</si>
  <si>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</si>
  <si>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</si>
  <si>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</si>
  <si>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</si>
  <si>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</si>
  <si>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</si>
  <si>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</si>
  <si>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</si>
  <si>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</si>
  <si>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</si>
  <si>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</si>
  <si>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</si>
  <si>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</si>
  <si>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</si>
  <si>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</si>
  <si>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</si>
  <si>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</si>
  <si>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</si>
  <si>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</si>
  <si>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</si>
  <si>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</si>
  <si>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</si>
  <si>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</si>
  <si>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</si>
  <si>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</si>
  <si>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</si>
  <si>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</si>
  <si>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</si>
  <si>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</si>
  <si>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</si>
  <si>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</si>
  <si>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</si>
  <si>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</si>
  <si>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</si>
  <si>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</si>
  <si>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</si>
  <si>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</si>
  <si>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</si>
  <si>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</si>
  <si>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</si>
  <si>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</si>
  <si>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</si>
  <si>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</si>
  <si>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</si>
  <si>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</si>
  <si>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</si>
  <si>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</si>
  <si>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</si>
  <si>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</si>
  <si>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</si>
  <si>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</si>
  <si>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</si>
  <si>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</si>
  <si>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</si>
  <si>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</si>
  <si>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</si>
  <si>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</si>
  <si>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</si>
  <si>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</si>
  <si>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</si>
  <si>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</si>
  <si>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</si>
  <si>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</si>
  <si>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</si>
  <si>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</si>
  <si>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</si>
  <si>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</si>
  <si>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</si>
  <si>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</si>
  <si>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</si>
  <si>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</si>
  <si>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</si>
  <si>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</si>
  <si>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</si>
  <si>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</si>
  <si>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</si>
  <si>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</si>
  <si>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</si>
  <si>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</si>
  <si>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</si>
  <si>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</si>
  <si>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</si>
  <si>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</si>
  <si>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</si>
  <si>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</si>
  <si>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</si>
  <si>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</si>
  <si>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</si>
  <si>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</si>
  <si>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</si>
  <si>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</si>
  <si>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</si>
  <si>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</si>
  <si>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</si>
  <si>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</si>
  <si>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</si>
  <si>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</si>
  <si>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</si>
  <si>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</si>
  <si>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</si>
  <si>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</si>
  <si>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</si>
  <si>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</si>
  <si>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</si>
  <si>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</si>
  <si>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</si>
  <si>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</si>
  <si>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</si>
  <si>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</si>
  <si>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</si>
  <si>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</si>
  <si>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</si>
  <si>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</si>
  <si>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</si>
  <si>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</si>
  <si>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</si>
  <si>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</si>
  <si>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</si>
  <si>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</si>
  <si>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</si>
  <si>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</si>
  <si>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</si>
  <si>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</si>
  <si>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</si>
  <si>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</si>
  <si>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</si>
  <si>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</si>
  <si>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</si>
  <si>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</si>
  <si>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</si>
  <si>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</si>
  <si>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</si>
  <si>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</si>
  <si>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</si>
  <si>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</si>
  <si>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</si>
  <si>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</si>
  <si>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</si>
  <si>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</si>
  <si>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</si>
  <si>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</si>
  <si>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</si>
  <si>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</si>
  <si>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</si>
  <si>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</si>
  <si>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</si>
  <si>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</si>
  <si>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</si>
  <si>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</si>
  <si>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</si>
  <si>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</si>
  <si>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</si>
  <si>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</si>
  <si>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</si>
  <si>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</si>
  <si>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</si>
  <si>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</si>
  <si>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</si>
  <si>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</si>
  <si>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</si>
  <si>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</si>
  <si>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</si>
  <si>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</si>
  <si>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</si>
  <si>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</si>
  <si>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</si>
  <si>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</si>
  <si>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</si>
  <si>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</si>
  <si>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</si>
  <si>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</si>
  <si>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</si>
  <si>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</si>
  <si>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</si>
  <si>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</si>
  <si>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</si>
  <si>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</si>
  <si>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</si>
  <si>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</si>
  <si>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</si>
  <si>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</si>
  <si>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</si>
  <si>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</si>
  <si>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</si>
  <si>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</si>
  <si>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</si>
  <si>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</si>
  <si>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</si>
  <si>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</si>
  <si>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</si>
  <si>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</si>
  <si>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</si>
  <si>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</si>
  <si>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</si>
  <si>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</si>
  <si>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</si>
  <si>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</si>
  <si>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</si>
  <si>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</si>
  <si>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</si>
  <si>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</si>
  <si>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</si>
  <si>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</si>
  <si>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</si>
  <si>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</si>
  <si>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</si>
  <si>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</si>
  <si>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</si>
  <si>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</si>
  <si>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</si>
  <si>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</si>
  <si>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</si>
  <si>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</si>
  <si>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</si>
  <si>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</si>
  <si>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</si>
  <si>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</si>
  <si>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</si>
  <si>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</si>
  <si>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</si>
  <si>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</si>
  <si>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</si>
  <si>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</si>
  <si>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</si>
  <si>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</si>
  <si>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</si>
  <si>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</si>
  <si>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</si>
  <si>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</si>
  <si>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</si>
  <si>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</si>
  <si>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</si>
  <si>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</si>
  <si>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</si>
  <si>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</si>
  <si>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</si>
  <si>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</si>
  <si>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</si>
  <si>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</si>
  <si>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</si>
  <si>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</si>
  <si>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</si>
  <si>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</si>
  <si>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</si>
  <si>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</si>
  <si>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</si>
  <si>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</si>
  <si>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</si>
  <si>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</si>
  <si>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</si>
  <si>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</si>
  <si>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</si>
  <si>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</si>
  <si>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</si>
  <si>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</si>
  <si>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</si>
  <si>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</si>
  <si>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</si>
  <si>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</si>
  <si>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</si>
  <si>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</si>
  <si>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</si>
  <si>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</si>
  <si>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</si>
  <si>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</si>
  <si>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</si>
  <si>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</si>
  <si>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</si>
  <si>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</si>
  <si>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</si>
  <si>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</si>
  <si>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</si>
  <si>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</si>
  <si>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</si>
  <si>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</si>
  <si>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</si>
  <si>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</si>
  <si>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</si>
  <si>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</si>
  <si>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</si>
  <si>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</si>
  <si>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</si>
  <si>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</si>
  <si>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</si>
  <si>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</si>
  <si>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</si>
  <si>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</si>
  <si>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</si>
  <si>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</si>
  <si>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</si>
  <si>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</si>
  <si>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</si>
  <si>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</si>
  <si>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</si>
  <si>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</si>
  <si>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</si>
  <si>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</si>
  <si>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</si>
  <si>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</si>
  <si>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</si>
  <si>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</si>
  <si>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</si>
  <si>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</si>
  <si>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</si>
  <si>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</si>
  <si>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</si>
  <si>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</si>
  <si>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</si>
  <si>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</si>
  <si>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</si>
  <si>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</si>
  <si>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</si>
  <si>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</si>
  <si>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</si>
  <si>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</si>
  <si>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</si>
  <si>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</si>
  <si>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</si>
  <si>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</si>
  <si>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</si>
  <si>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</si>
  <si>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</si>
  <si>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</si>
  <si>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</si>
  <si>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</si>
  <si>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</si>
  <si>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</si>
  <si>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</si>
  <si>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</si>
  <si>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</si>
  <si>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</si>
  <si>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</si>
  <si>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</si>
  <si>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</si>
  <si>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</si>
  <si>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</si>
  <si>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</si>
  <si>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</si>
  <si>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</si>
  <si>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</si>
  <si>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</si>
  <si>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</si>
  <si>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</si>
  <si>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</si>
  <si>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</si>
  <si>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</si>
  <si>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</si>
  <si>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</si>
  <si>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</si>
  <si>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</si>
  <si>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</si>
  <si>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</si>
  <si>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</si>
  <si>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</si>
  <si>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</si>
  <si>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</si>
  <si>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</si>
  <si>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</si>
  <si>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</si>
  <si>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</si>
  <si>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</si>
  <si>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</si>
  <si>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</si>
  <si>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</si>
  <si>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</si>
  <si>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</si>
  <si>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</si>
  <si>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</si>
  <si>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</si>
  <si>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</si>
  <si>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</si>
  <si>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</si>
  <si>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</si>
  <si>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</si>
  <si>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</si>
  <si>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</si>
  <si>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</si>
  <si>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</si>
  <si>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</si>
  <si>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</si>
  <si>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</si>
  <si>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</si>
  <si>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</si>
  <si>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</si>
  <si>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</si>
  <si>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</si>
  <si>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</si>
  <si>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</si>
  <si>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</si>
  <si>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</si>
  <si>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</si>
  <si>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</si>
  <si>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</si>
  <si>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</si>
  <si>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</si>
  <si>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</si>
  <si>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</si>
  <si>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</si>
  <si>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</si>
  <si>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</si>
  <si>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</si>
  <si>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</si>
  <si>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</si>
  <si>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</si>
  <si>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</si>
  <si>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</si>
  <si>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</si>
  <si>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</si>
  <si>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</si>
  <si>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</si>
  <si>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</si>
  <si>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</si>
  <si>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</si>
  <si>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</si>
  <si>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</si>
  <si>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</si>
  <si>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</si>
  <si>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</si>
  <si>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</si>
  <si>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</si>
  <si>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</si>
  <si>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</si>
  <si>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</si>
  <si>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</si>
  <si>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</si>
  <si>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</si>
  <si>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</si>
  <si>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</si>
  <si>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</si>
  <si>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</si>
  <si>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</si>
  <si>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</si>
  <si>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</si>
  <si>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</si>
  <si>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</si>
  <si>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</si>
  <si>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</si>
  <si>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</si>
  <si>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</si>
  <si>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</si>
  <si>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</si>
  <si>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</si>
  <si>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</si>
  <si>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</si>
  <si>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</si>
  <si>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</si>
  <si>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</si>
  <si>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</si>
  <si>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</si>
  <si>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</si>
  <si>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</si>
  <si>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</si>
  <si>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</si>
  <si>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</si>
  <si>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</si>
  <si>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</si>
  <si>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</si>
  <si>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</si>
  <si>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</si>
  <si>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</si>
  <si>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</si>
  <si>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</si>
  <si>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</si>
  <si>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</si>
  <si>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</si>
  <si>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</si>
  <si>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</si>
  <si>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</si>
  <si>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</si>
  <si>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</si>
  <si>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</si>
  <si>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</si>
  <si>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</si>
  <si>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</si>
  <si>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</si>
  <si>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</si>
  <si>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</si>
  <si>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</si>
  <si>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</si>
  <si>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</si>
  <si>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</si>
  <si>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</si>
  <si>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</si>
  <si>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</si>
  <si>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</si>
  <si>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</si>
  <si>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</si>
  <si>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</si>
  <si>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</si>
  <si>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</si>
  <si>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</si>
  <si>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</si>
  <si>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</si>
  <si>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</si>
  <si>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</si>
  <si>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</si>
  <si>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</si>
  <si>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</si>
  <si>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</si>
  <si>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</si>
  <si>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</si>
  <si>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</si>
  <si>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</si>
  <si>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</si>
  <si>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</si>
  <si>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</si>
  <si>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</si>
  <si>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</si>
  <si>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</si>
  <si>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</si>
  <si>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</si>
  <si>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</si>
  <si>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</si>
  <si>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</si>
  <si>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</si>
  <si>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</si>
  <si>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</si>
  <si>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</si>
  <si>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</si>
  <si>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</si>
  <si>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</si>
  <si>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</si>
  <si>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</si>
  <si>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</si>
  <si>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</si>
  <si>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</si>
  <si>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</si>
  <si>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</si>
  <si>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</si>
  <si>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</si>
  <si>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</si>
  <si>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</si>
  <si>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</si>
  <si>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</si>
  <si>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</si>
  <si>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</si>
  <si>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</si>
  <si>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</si>
  <si>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</si>
  <si>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</si>
  <si>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</si>
  <si>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</si>
  <si>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</si>
  <si>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</si>
  <si>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</si>
  <si>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</si>
  <si>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</si>
  <si>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</si>
  <si>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</si>
  <si>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</si>
  <si>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</si>
  <si>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</si>
  <si>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</si>
  <si>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</si>
  <si>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</si>
  <si>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</si>
  <si>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</si>
  <si>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</si>
  <si>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</si>
  <si>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</si>
  <si>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</si>
  <si>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</si>
  <si>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</si>
  <si>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</si>
  <si>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</si>
  <si>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</si>
  <si>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</si>
  <si>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</si>
  <si>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</si>
  <si>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</si>
  <si>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</si>
  <si>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</si>
  <si>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</si>
  <si>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</si>
  <si>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</si>
  <si>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</si>
  <si>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</si>
  <si>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</si>
  <si>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</si>
  <si>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</si>
  <si>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</si>
  <si>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</si>
  <si>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</si>
  <si>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</si>
  <si>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</si>
  <si>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</si>
  <si>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</si>
  <si>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</si>
  <si>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</si>
  <si>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</si>
  <si>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</si>
  <si>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</si>
  <si>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</si>
  <si>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</si>
  <si>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</si>
  <si>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</si>
  <si>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</si>
  <si>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</si>
  <si>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</si>
  <si>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</si>
  <si>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</si>
  <si>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</si>
  <si>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</si>
  <si>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</si>
  <si>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</si>
  <si>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</si>
  <si>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</si>
  <si>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</si>
  <si>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</si>
  <si>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</si>
  <si>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</si>
  <si>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</si>
  <si>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</si>
  <si>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</si>
  <si>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</si>
  <si>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</si>
  <si>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</si>
  <si>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</si>
  <si>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</si>
  <si>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</si>
  <si>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</si>
  <si>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</si>
  <si>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</si>
  <si>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</si>
  <si>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</si>
  <si>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</si>
  <si>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</si>
  <si>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</si>
  <si>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</si>
  <si>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</si>
  <si>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</si>
  <si>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</si>
  <si>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</si>
  <si>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</si>
  <si>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</si>
  <si>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</si>
  <si>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</si>
  <si>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</si>
  <si>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</si>
  <si>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</si>
  <si>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</si>
  <si>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</si>
  <si>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</si>
  <si>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</si>
  <si>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</si>
  <si>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</si>
  <si>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</si>
  <si>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</si>
  <si>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</si>
  <si>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</si>
  <si>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</si>
  <si>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</si>
  <si>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</si>
  <si>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</si>
  <si>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</si>
  <si>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</si>
  <si>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</si>
  <si>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</si>
  <si>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</si>
  <si>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</si>
  <si>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</si>
  <si>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</si>
  <si>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</si>
  <si>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</si>
  <si>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</si>
  <si>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</si>
  <si>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</si>
  <si>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</si>
  <si>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</si>
  <si>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</si>
  <si>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</si>
  <si>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</si>
  <si>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</si>
  <si>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</si>
  <si>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</si>
  <si>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</si>
  <si>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</si>
  <si>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</si>
  <si>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</si>
  <si>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</si>
  <si>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</si>
  <si>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</si>
  <si>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</si>
  <si>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</si>
  <si>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</si>
  <si>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</si>
  <si>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</si>
  <si>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</si>
  <si>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</si>
  <si>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</si>
  <si>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</si>
  <si>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</si>
  <si>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</si>
  <si>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</si>
  <si>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</si>
  <si>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</si>
  <si>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</si>
  <si>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</si>
  <si>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</si>
  <si>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</si>
  <si>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</si>
  <si>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</si>
  <si>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</si>
  <si>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</si>
  <si>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</si>
  <si>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</si>
  <si>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</si>
  <si>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</si>
  <si>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</si>
  <si>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</si>
  <si>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</si>
  <si>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</si>
  <si>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</si>
  <si>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</si>
  <si>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</si>
  <si>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</si>
  <si>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</si>
  <si>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</si>
  <si>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</si>
  <si>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</si>
  <si>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</si>
  <si>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</si>
  <si>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</si>
  <si>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</si>
  <si>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</si>
  <si>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</si>
  <si>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</si>
  <si>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</si>
  <si>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</si>
  <si>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</si>
  <si>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</si>
  <si>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</si>
  <si>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</si>
  <si>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</si>
  <si>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</si>
  <si>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</si>
  <si>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</si>
  <si>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</si>
  <si>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</si>
  <si>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</si>
  <si>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</si>
  <si>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</si>
  <si>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</si>
  <si>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</si>
  <si>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</si>
  <si>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</si>
  <si>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</si>
  <si>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</si>
  <si>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</si>
  <si>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</si>
  <si>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</si>
  <si>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</si>
  <si>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</si>
  <si>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</si>
  <si>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</si>
  <si>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</si>
  <si>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</si>
  <si>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</si>
  <si>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</si>
  <si>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</si>
  <si>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</si>
  <si>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</si>
  <si>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</si>
  <si>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</si>
  <si>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</si>
  <si>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</si>
  <si>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</si>
  <si>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</si>
  <si>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</si>
  <si>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</si>
  <si>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</si>
  <si>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</si>
  <si>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</si>
  <si>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</si>
  <si>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</si>
  <si>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</si>
  <si>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</si>
  <si>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</si>
  <si>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</si>
  <si>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</si>
  <si>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</si>
  <si>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</si>
  <si>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</si>
  <si>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</si>
  <si>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</si>
  <si>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</si>
  <si>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</si>
  <si>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</si>
  <si>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</si>
  <si>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</si>
  <si>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</si>
  <si>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</si>
  <si>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</si>
  <si>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</si>
  <si>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</si>
  <si>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</si>
  <si>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</si>
  <si>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</si>
  <si>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</si>
  <si>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</si>
  <si>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</si>
  <si>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</si>
  <si>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</si>
  <si>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</si>
  <si>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</si>
  <si>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</si>
  <si>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</si>
  <si>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</si>
  <si>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</si>
  <si>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</si>
  <si>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</si>
  <si>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</si>
  <si>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</si>
  <si>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</si>
  <si>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</si>
  <si>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</si>
  <si>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</si>
  <si>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</si>
  <si>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</si>
  <si>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</si>
  <si>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</si>
  <si>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</si>
  <si>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</si>
  <si>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</si>
  <si>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</si>
  <si>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</si>
  <si>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</si>
  <si>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</si>
  <si>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</si>
  <si>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</si>
  <si>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</si>
  <si>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</si>
  <si>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</si>
  <si>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</si>
  <si>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</si>
  <si>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</si>
  <si>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</si>
  <si>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</si>
  <si>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</si>
  <si>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</si>
  <si>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</si>
  <si>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</si>
  <si>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</si>
  <si>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</si>
  <si>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</si>
  <si>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</si>
  <si>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</si>
  <si>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</si>
  <si>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</si>
  <si>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</si>
  <si>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</si>
  <si>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</si>
  <si>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</si>
  <si>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</si>
  <si>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</si>
  <si>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</si>
  <si>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</si>
  <si>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</si>
  <si>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</si>
  <si>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</si>
  <si>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</si>
  <si>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</si>
  <si>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</si>
  <si>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</si>
  <si>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</si>
  <si>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</si>
  <si>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</si>
  <si>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</si>
  <si>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</si>
  <si>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</si>
  <si>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</si>
  <si>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</si>
  <si>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</si>
  <si>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</si>
  <si>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</si>
  <si>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</si>
  <si>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</si>
  <si>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</si>
  <si>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</si>
  <si>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</si>
  <si>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</si>
  <si>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</si>
  <si>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</si>
  <si>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</si>
  <si>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</si>
  <si>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</si>
  <si>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</si>
  <si>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</si>
  <si>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</si>
  <si>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</si>
  <si>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</si>
  <si>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</si>
  <si>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</si>
  <si>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</si>
  <si>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</si>
  <si>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</si>
  <si>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</si>
  <si>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</si>
  <si>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</si>
  <si>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</si>
  <si>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</si>
  <si>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</si>
  <si>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</si>
  <si>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</si>
  <si>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</si>
  <si>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</si>
  <si>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</si>
  <si>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</si>
  <si>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</si>
  <si>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</si>
  <si>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</si>
  <si>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</si>
  <si>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</si>
  <si>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</si>
  <si>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</si>
  <si>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</si>
  <si>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</si>
  <si>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</si>
  <si>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</si>
  <si>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</si>
  <si>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</si>
  <si>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</si>
  <si>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</si>
  <si>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</si>
  <si>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</si>
  <si>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</si>
  <si>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</si>
  <si>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</si>
  <si>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</si>
  <si>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</si>
  <si>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</si>
  <si>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</si>
  <si>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</si>
  <si>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</si>
  <si>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</si>
  <si>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</si>
  <si>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</si>
  <si>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</si>
  <si>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</si>
  <si>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</si>
  <si>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</si>
  <si>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</si>
  <si>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</si>
  <si>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</si>
  <si>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</si>
  <si>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</si>
  <si>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</si>
  <si>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</si>
  <si>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</si>
  <si>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</si>
  <si>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</si>
  <si>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</si>
  <si>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</si>
  <si>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</si>
  <si>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</si>
  <si>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</si>
  <si>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</si>
  <si>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</si>
  <si>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</si>
  <si>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</si>
  <si>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</si>
  <si>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</si>
  <si>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</si>
  <si>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</si>
  <si>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</si>
  <si>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</si>
  <si>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</si>
  <si>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</si>
  <si>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</si>
  <si>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</si>
  <si>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</si>
  <si>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</si>
  <si>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</si>
  <si>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</si>
  <si>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</si>
  <si>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</si>
  <si>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</si>
  <si>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</si>
  <si>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</si>
  <si>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</si>
  <si>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</si>
  <si>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</si>
  <si>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</si>
  <si>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</si>
  <si>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</si>
  <si>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</si>
  <si>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</si>
  <si>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</si>
  <si>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</si>
  <si>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</si>
  <si>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</si>
  <si>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</si>
  <si>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</si>
  <si>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</si>
  <si>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</si>
  <si>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</si>
  <si>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</si>
  <si>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</si>
  <si>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</si>
  <si>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</si>
  <si>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</si>
  <si>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</si>
  <si>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</si>
  <si>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</si>
  <si>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</si>
  <si>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</si>
  <si>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</si>
  <si>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</si>
  <si>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</si>
  <si>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</si>
  <si>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</si>
  <si>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</si>
  <si>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</si>
  <si>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</si>
  <si>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</si>
  <si>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</si>
  <si>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</si>
  <si>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</si>
  <si>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</si>
  <si>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</si>
  <si>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</si>
  <si>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</si>
  <si>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</si>
  <si>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</si>
  <si>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</si>
  <si>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</si>
  <si>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</si>
  <si>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</si>
  <si>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</si>
  <si>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</si>
  <si>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</si>
  <si>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</si>
  <si>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</si>
  <si>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</si>
  <si>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</si>
  <si>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</si>
  <si>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</si>
  <si>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</si>
  <si>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</si>
  <si>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</si>
  <si>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</si>
  <si>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</si>
  <si>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</si>
  <si>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</si>
  <si>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</si>
  <si>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</si>
  <si>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</si>
  <si>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</si>
  <si>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</si>
  <si>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</si>
  <si>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</si>
  <si>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</si>
  <si>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</si>
  <si>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</si>
  <si>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</si>
  <si>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</si>
  <si>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</si>
  <si>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</si>
  <si>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</si>
  <si>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</si>
  <si>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</si>
  <si>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</si>
  <si>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</si>
  <si>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</si>
  <si>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</si>
  <si>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</si>
  <si>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</si>
  <si>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</si>
  <si>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</si>
  <si>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</si>
  <si>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</si>
  <si>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</si>
  <si>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</si>
  <si>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</si>
  <si>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</si>
  <si>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</si>
  <si>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</si>
  <si>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</si>
  <si>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</si>
  <si>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</si>
  <si>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</si>
  <si>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</si>
  <si>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</si>
  <si>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</si>
  <si>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</si>
  <si>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</si>
  <si>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</si>
  <si>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</si>
  <si>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</si>
  <si>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</si>
  <si>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</si>
  <si>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</si>
  <si>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</si>
  <si>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</si>
  <si>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</si>
  <si>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</si>
  <si>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</si>
  <si>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</si>
  <si>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</si>
  <si>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</si>
  <si>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</si>
  <si>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</si>
  <si>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</si>
  <si>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</si>
  <si>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</si>
  <si>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</si>
  <si>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</si>
  <si>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</si>
  <si>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</si>
  <si>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</si>
  <si>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</si>
  <si>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</si>
  <si>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</si>
  <si>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</si>
  <si>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</si>
  <si>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</si>
  <si>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</si>
  <si>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</si>
  <si>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</si>
  <si>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</si>
  <si>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</si>
  <si>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</si>
  <si>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</si>
  <si>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</si>
  <si>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</si>
  <si>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</si>
  <si>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</si>
  <si>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</si>
  <si>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</si>
  <si>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</si>
  <si>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</si>
  <si>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</si>
  <si>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</si>
  <si>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</si>
  <si>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</si>
  <si>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</si>
  <si>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</si>
  <si>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</si>
  <si>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</si>
  <si>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</si>
  <si>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</si>
  <si>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</si>
  <si>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</si>
  <si>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</si>
  <si>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</si>
  <si>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</si>
  <si>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</si>
  <si>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</si>
  <si>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</si>
  <si>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</si>
  <si>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</si>
  <si>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</si>
  <si>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</si>
  <si>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</si>
  <si>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</si>
  <si>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</si>
  <si>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</si>
  <si>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</si>
  <si>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</si>
  <si>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</si>
  <si>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</si>
  <si>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</si>
  <si>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</si>
  <si>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</si>
  <si>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</si>
  <si>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</si>
  <si>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</si>
  <si>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</si>
  <si>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</si>
  <si>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</si>
  <si>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</si>
  <si>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</si>
  <si>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</si>
  <si>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</si>
  <si>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</si>
  <si>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</si>
  <si>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</si>
  <si>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</si>
  <si>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</si>
  <si>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</si>
  <si>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</si>
  <si>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</si>
  <si>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</si>
  <si>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</si>
  <si>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</si>
  <si>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</si>
  <si>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</si>
  <si>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</si>
  <si>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</si>
  <si>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</si>
  <si>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</si>
  <si>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</si>
  <si>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</si>
  <si>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</si>
  <si>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</si>
  <si>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</si>
  <si>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</si>
  <si>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</si>
  <si>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</si>
  <si>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</si>
  <si>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</si>
  <si>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</si>
  <si>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</si>
  <si>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</si>
  <si>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</si>
  <si>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</si>
  <si>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</si>
  <si>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</si>
  <si>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</si>
  <si>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</si>
  <si>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</si>
  <si>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</si>
  <si>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</si>
  <si>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</si>
  <si>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</si>
  <si>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</si>
  <si>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</si>
  <si>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</si>
  <si>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</si>
  <si>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</si>
  <si>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</si>
  <si>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</si>
  <si>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</si>
  <si>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</si>
  <si>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</si>
  <si>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</si>
  <si>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</si>
  <si>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</si>
  <si>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</si>
  <si>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</si>
  <si>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</si>
  <si>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</si>
  <si>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</si>
  <si>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</si>
  <si>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</si>
  <si>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</si>
  <si>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</si>
  <si>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</si>
  <si>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</si>
  <si>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</si>
  <si>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</si>
  <si>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</si>
  <si>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</si>
  <si>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</si>
  <si>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</si>
  <si>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</si>
  <si>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</si>
  <si>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</si>
  <si>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</si>
  <si>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</si>
  <si>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</si>
  <si>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</si>
  <si>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</si>
  <si>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</si>
  <si>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</si>
  <si>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</si>
  <si>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</si>
  <si>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</si>
  <si>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</si>
  <si>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</si>
  <si>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</si>
  <si>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</si>
  <si>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</si>
  <si>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</si>
  <si>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</si>
  <si>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</si>
  <si>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</si>
  <si>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</si>
  <si>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</si>
  <si>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</si>
  <si>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</si>
  <si>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</si>
  <si>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</si>
  <si>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</si>
  <si>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</si>
  <si>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</si>
  <si>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</si>
  <si>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</si>
  <si>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</si>
  <si>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</si>
  <si>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</si>
  <si>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</si>
  <si>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</si>
  <si>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</si>
  <si>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</si>
  <si>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</si>
  <si>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</si>
  <si>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</si>
  <si>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</si>
  <si>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</si>
  <si>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</si>
  <si>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</si>
  <si>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</si>
  <si>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</si>
  <si>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</si>
  <si>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</si>
  <si>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</si>
  <si>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</si>
  <si>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</si>
  <si>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</si>
  <si>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</si>
  <si>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</si>
  <si>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</si>
  <si>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</si>
  <si>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</si>
  <si>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</si>
  <si>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</si>
  <si>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</si>
  <si>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</si>
  <si>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</si>
  <si>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</si>
  <si>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</si>
  <si>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</si>
  <si>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</si>
  <si>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</si>
  <si>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</si>
  <si>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</si>
  <si>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</si>
  <si>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</si>
  <si>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</si>
  <si>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</si>
  <si>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</si>
  <si>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</si>
  <si>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</si>
  <si>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</si>
  <si>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</si>
  <si>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</si>
  <si>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</si>
  <si>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</si>
  <si>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</si>
  <si>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</si>
  <si>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</si>
  <si>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</si>
  <si>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</si>
  <si>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</si>
  <si>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</si>
  <si>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</si>
  <si>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</si>
  <si>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</si>
  <si>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</si>
  <si>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</si>
  <si>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</si>
  <si>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</si>
  <si>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</si>
  <si>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</si>
  <si>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</si>
  <si>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</si>
  <si>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</si>
  <si>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</si>
  <si>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</si>
  <si>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</si>
  <si>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</si>
  <si>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</si>
  <si>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</si>
  <si>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</si>
  <si>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</si>
  <si>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</si>
  <si>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</si>
  <si>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</si>
  <si>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</si>
  <si>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</si>
  <si>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</si>
  <si>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</si>
  <si>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</si>
  <si>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</si>
  <si>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</si>
  <si>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</si>
  <si>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</si>
  <si>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</si>
  <si>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</si>
  <si>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</si>
  <si>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</si>
  <si>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</si>
  <si>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</si>
  <si>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</si>
  <si>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</si>
  <si>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</si>
  <si>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</si>
  <si>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</si>
  <si>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</si>
  <si>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</si>
  <si>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</si>
  <si>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</si>
  <si>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</si>
  <si>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</si>
  <si>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</si>
  <si>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</si>
  <si>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</si>
  <si>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</si>
  <si>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</si>
  <si>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</si>
  <si>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</si>
  <si>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</si>
  <si>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</si>
  <si>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</si>
  <si>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</si>
  <si>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</si>
  <si>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</si>
  <si>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</si>
  <si>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</si>
  <si>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</si>
  <si>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</si>
  <si>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</si>
  <si>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</si>
  <si>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</si>
  <si>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</si>
  <si>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</si>
  <si>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</si>
  <si>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</si>
  <si>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</si>
  <si>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</si>
  <si>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</si>
  <si>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</si>
  <si>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</si>
  <si>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</si>
  <si>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</si>
  <si>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</si>
  <si>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</si>
  <si>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</si>
  <si>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</si>
  <si>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</si>
  <si>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</si>
  <si>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</si>
  <si>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</si>
  <si>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</si>
  <si>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</si>
  <si>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</si>
  <si>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</si>
  <si>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</si>
  <si>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</si>
  <si>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</si>
  <si>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</si>
  <si>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</si>
  <si>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</si>
  <si>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</si>
  <si>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</si>
  <si>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</si>
  <si>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</si>
  <si>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</si>
  <si>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</si>
  <si>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</si>
  <si>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</si>
  <si>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</si>
  <si>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</si>
  <si>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</si>
  <si>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</si>
  <si>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</si>
  <si>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</si>
  <si>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</si>
  <si>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</si>
  <si>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</si>
  <si>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</si>
  <si>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</si>
  <si>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</si>
  <si>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</si>
  <si>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</si>
  <si>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</si>
  <si>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</si>
  <si>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</si>
  <si>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</si>
  <si>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</si>
  <si>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</si>
  <si>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</si>
  <si>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</si>
  <si>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</si>
  <si>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</si>
  <si>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</si>
  <si>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</si>
  <si>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</si>
  <si>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</si>
  <si>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</si>
  <si>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</si>
  <si>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</si>
  <si>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</si>
  <si>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</si>
  <si>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</si>
  <si>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</si>
  <si>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</si>
  <si>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</si>
  <si>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</si>
  <si>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</si>
  <si>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</si>
  <si>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</si>
  <si>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</si>
  <si>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</si>
  <si>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</si>
  <si>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</si>
  <si>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</si>
  <si>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</si>
  <si>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</si>
  <si>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</si>
  <si>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</si>
  <si>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</si>
  <si>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</si>
  <si>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</si>
  <si>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</si>
  <si>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</si>
  <si>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</si>
  <si>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</si>
  <si>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</si>
  <si>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</si>
  <si>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</si>
  <si>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</si>
  <si>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</si>
  <si>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</si>
  <si>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</si>
  <si>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</si>
  <si>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</si>
  <si>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</si>
  <si>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</si>
  <si>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</si>
  <si>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</si>
  <si>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</si>
  <si>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</si>
  <si>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</si>
  <si>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</si>
  <si>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</si>
  <si>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</si>
  <si>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</si>
  <si>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</si>
  <si>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</si>
  <si>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</si>
  <si>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</si>
  <si>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</si>
  <si>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</si>
  <si>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</si>
  <si>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</si>
  <si>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</si>
  <si>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</si>
  <si>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</si>
  <si>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</si>
  <si>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</si>
  <si>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</si>
  <si>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</si>
  <si>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</si>
  <si>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</si>
  <si>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</si>
  <si>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</si>
  <si>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</si>
  <si>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</si>
  <si>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</si>
  <si>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</si>
  <si>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</si>
  <si>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</si>
  <si>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</si>
  <si>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</si>
  <si>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</si>
  <si>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</si>
  <si>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</si>
  <si>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</si>
  <si>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</si>
  <si>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</si>
  <si>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</si>
  <si>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</si>
  <si>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</si>
  <si>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</si>
  <si>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</si>
  <si>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</si>
  <si>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</si>
  <si>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</si>
  <si>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</si>
  <si>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</si>
  <si>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</si>
  <si>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</si>
  <si>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</si>
  <si>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</si>
  <si>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</si>
  <si>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</si>
  <si>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</si>
  <si>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</si>
  <si>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</si>
  <si>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</si>
  <si>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</si>
  <si>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</si>
  <si>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</si>
  <si>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</si>
  <si>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</si>
  <si>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</si>
  <si>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</si>
  <si>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</si>
  <si>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</si>
  <si>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</si>
  <si>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</si>
  <si>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</si>
  <si>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</si>
  <si>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</si>
  <si>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</si>
  <si>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</si>
  <si>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</si>
  <si>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</si>
  <si>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</si>
  <si>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</si>
  <si>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</si>
  <si>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</si>
  <si>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</si>
  <si>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</si>
  <si>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</si>
  <si>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</si>
  <si>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</si>
  <si>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</si>
  <si>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</si>
  <si>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</si>
  <si>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</si>
  <si>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</si>
  <si>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</si>
  <si>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</si>
  <si>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</si>
  <si>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</si>
  <si>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</si>
  <si>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</si>
  <si>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</si>
  <si>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</si>
  <si>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</si>
  <si>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</si>
  <si>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</si>
  <si>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</si>
  <si>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</si>
  <si>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</si>
  <si>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</si>
  <si>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</si>
  <si>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</si>
  <si>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</si>
  <si>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</si>
  <si>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</si>
  <si>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</si>
  <si>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</si>
  <si>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</si>
  <si>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</si>
  <si>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</si>
  <si>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</si>
  <si>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</si>
  <si>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</si>
  <si>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</si>
  <si>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</si>
  <si>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</si>
  <si>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</si>
  <si>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</si>
  <si>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</si>
  <si>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</si>
  <si>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</si>
  <si>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</si>
  <si>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</si>
  <si>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</si>
  <si>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</si>
  <si>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</si>
  <si>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</si>
  <si>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</si>
  <si>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</si>
  <si>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</si>
  <si>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</si>
  <si>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</si>
  <si>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</si>
  <si>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</si>
  <si>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</si>
  <si>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</si>
  <si>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</si>
  <si>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</si>
  <si>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</si>
  <si>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</si>
  <si>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</si>
  <si>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</si>
  <si>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</si>
  <si>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</si>
  <si>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</si>
  <si>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</si>
  <si>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</si>
  <si>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</si>
  <si>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</si>
  <si>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</si>
  <si>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</si>
  <si>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</si>
  <si>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</si>
  <si>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</si>
  <si>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</si>
  <si>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</si>
  <si>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</si>
  <si>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</si>
  <si>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</si>
  <si>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</si>
  <si>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</si>
  <si>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</si>
  <si>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</si>
  <si>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</si>
  <si>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</si>
  <si>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</si>
  <si>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</si>
  <si>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</si>
  <si>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</si>
  <si>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</si>
  <si>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</si>
  <si>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</si>
  <si>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</si>
  <si>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</si>
  <si>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</si>
  <si>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</si>
  <si>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</si>
  <si>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</si>
  <si>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</si>
  <si>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</si>
  <si>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</si>
  <si>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</si>
  <si>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</si>
  <si>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</si>
  <si>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</si>
  <si>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</si>
  <si>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</si>
  <si>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</si>
  <si>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</si>
  <si>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</si>
  <si>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</si>
  <si>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</si>
  <si>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</si>
  <si>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</si>
  <si>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</si>
  <si>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</si>
  <si>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</si>
  <si>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</si>
  <si>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</si>
  <si>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</si>
  <si>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</si>
  <si>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</si>
  <si>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</si>
  <si>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</si>
  <si>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</si>
  <si>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</si>
  <si>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</si>
  <si>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</si>
  <si>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</si>
  <si>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</si>
  <si>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</si>
  <si>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</si>
  <si>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</si>
  <si>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</si>
  <si>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</si>
  <si>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</si>
  <si>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</si>
  <si>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</si>
  <si>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</si>
  <si>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</si>
  <si>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</si>
  <si>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</si>
  <si>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</si>
  <si>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</si>
  <si>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</si>
  <si>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</si>
  <si>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</si>
  <si>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</si>
  <si>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</si>
  <si>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</si>
  <si>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</si>
  <si>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</si>
  <si>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</si>
  <si>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</si>
  <si>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</si>
  <si>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</si>
  <si>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</si>
  <si>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</si>
  <si>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</si>
  <si>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</si>
  <si>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</si>
  <si>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</si>
  <si>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</si>
  <si>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</si>
  <si>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</si>
  <si>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</si>
  <si>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</si>
  <si>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</si>
  <si>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</si>
  <si>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</si>
  <si>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</si>
  <si>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</si>
  <si>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</si>
  <si>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</si>
  <si>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</si>
  <si>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</si>
  <si>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</si>
  <si>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</si>
  <si>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</si>
  <si>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</si>
  <si>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</si>
  <si>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</si>
  <si>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</si>
  <si>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</si>
  <si>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</si>
  <si>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</si>
  <si>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</si>
  <si>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</si>
  <si>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</si>
  <si>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</si>
  <si>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</si>
  <si>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</si>
  <si>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</si>
  <si>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</si>
  <si>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</si>
  <si>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</si>
  <si>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</si>
  <si>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</si>
  <si>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</si>
  <si>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</si>
  <si>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</si>
  <si>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</si>
  <si>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</si>
  <si>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</si>
  <si>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</si>
  <si>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</si>
  <si>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</si>
  <si>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</si>
  <si>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</si>
  <si>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</si>
  <si>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</si>
  <si>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</si>
  <si>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</si>
  <si>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</si>
  <si>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</si>
  <si>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</si>
  <si>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</si>
  <si>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</si>
  <si>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</si>
  <si>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</si>
  <si>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</si>
  <si>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</si>
  <si>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</si>
  <si>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</si>
  <si>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</si>
  <si>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</si>
  <si>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</si>
  <si>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</si>
  <si>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</si>
  <si>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</si>
  <si>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</si>
  <si>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</si>
  <si>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</si>
  <si>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</si>
  <si>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</si>
  <si>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</si>
  <si>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</si>
  <si>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</si>
  <si>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</si>
  <si>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</si>
  <si>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</si>
  <si>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</si>
  <si>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</si>
  <si>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</si>
  <si>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</si>
  <si>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</si>
  <si>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</si>
  <si>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</si>
  <si>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</si>
  <si>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</si>
  <si>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</si>
  <si>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</si>
  <si>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</si>
  <si>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</si>
  <si>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</si>
  <si>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</si>
  <si>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</si>
  <si>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</si>
  <si>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</si>
  <si>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</si>
  <si>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</si>
  <si>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</si>
  <si>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</si>
  <si>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</si>
  <si>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</si>
  <si>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</si>
  <si>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</si>
  <si>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</si>
  <si>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</si>
  <si>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</si>
  <si>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</si>
  <si>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</si>
  <si>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</si>
  <si>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</si>
  <si>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</si>
  <si>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</si>
  <si>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</si>
  <si>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</si>
  <si>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</si>
  <si>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</si>
  <si>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</si>
  <si>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</si>
  <si>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</si>
  <si>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</si>
  <si>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</si>
  <si>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</si>
  <si>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</si>
  <si>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</si>
  <si>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</si>
  <si>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</si>
  <si>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</si>
  <si>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</si>
  <si>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</si>
  <si>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</si>
  <si>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</si>
  <si>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</si>
  <si>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</si>
  <si>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</si>
  <si>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</si>
  <si>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</si>
  <si>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</si>
  <si>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</si>
  <si>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</si>
  <si>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</si>
  <si>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</si>
  <si>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</si>
  <si>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</si>
  <si>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</si>
  <si>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</si>
  <si>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</si>
  <si>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</si>
  <si>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</si>
  <si>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</si>
  <si>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</si>
  <si>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</si>
  <si>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</si>
  <si>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</si>
  <si>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</si>
  <si>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</si>
  <si>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</si>
  <si>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</si>
  <si>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</si>
  <si>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</si>
  <si>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</si>
  <si>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</si>
  <si>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</si>
  <si>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</si>
  <si>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</si>
  <si>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</si>
  <si>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</si>
  <si>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</si>
  <si>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</si>
  <si>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</si>
  <si>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</si>
  <si>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</si>
  <si>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</si>
  <si>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</si>
  <si>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</si>
  <si>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</si>
  <si>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</si>
  <si>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</si>
  <si>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</si>
  <si>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</si>
  <si>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</si>
  <si>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</si>
  <si>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</si>
  <si>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</si>
  <si>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</si>
  <si>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</si>
  <si>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</si>
  <si>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</si>
  <si>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</si>
  <si>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</si>
  <si>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</si>
  <si>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</si>
  <si>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</si>
  <si>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</si>
  <si>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</si>
  <si>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</si>
  <si>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</si>
  <si>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</si>
  <si>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</si>
  <si>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</si>
  <si>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</si>
  <si>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</si>
  <si>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</si>
  <si>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</si>
  <si>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</si>
  <si>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</si>
  <si>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</si>
  <si>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</si>
  <si>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</si>
  <si>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</si>
  <si>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</si>
  <si>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</si>
  <si>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</si>
  <si>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</si>
  <si>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</si>
  <si>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</si>
  <si>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</si>
  <si>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</si>
  <si>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</si>
  <si>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</si>
  <si>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</si>
  <si>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</si>
  <si>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</si>
  <si>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</si>
  <si>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</si>
  <si>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</si>
  <si>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</si>
  <si>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</si>
  <si>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</si>
  <si>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</si>
  <si>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</si>
  <si>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</si>
  <si>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</si>
  <si>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</si>
  <si>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</si>
  <si>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</si>
  <si>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</si>
  <si>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</si>
  <si>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</si>
  <si>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</si>
  <si>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</si>
  <si>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</si>
  <si>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</si>
  <si>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</si>
  <si>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</si>
  <si>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</si>
  <si>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</si>
  <si>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</si>
  <si>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</si>
  <si>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</si>
  <si>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</si>
  <si>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</si>
  <si>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</si>
  <si>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</si>
  <si>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</si>
  <si>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</si>
  <si>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</si>
  <si>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</si>
  <si>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</si>
  <si>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</si>
  <si>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</si>
  <si>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</si>
  <si>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</si>
  <si>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</si>
  <si>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</si>
  <si>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</si>
  <si>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</si>
  <si>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</si>
  <si>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</si>
  <si>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</si>
  <si>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</si>
  <si>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</si>
  <si>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</si>
  <si>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</si>
  <si>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</si>
  <si>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</si>
  <si>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</si>
  <si>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</si>
  <si>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</si>
  <si>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</si>
  <si>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</si>
  <si>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</si>
  <si>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</si>
  <si>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</si>
  <si>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</si>
  <si>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</si>
  <si>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</si>
  <si>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</si>
  <si>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</si>
  <si>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</si>
  <si>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</si>
  <si>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</si>
  <si>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</si>
  <si>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</si>
  <si>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</si>
  <si>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</si>
  <si>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</si>
  <si>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</si>
  <si>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</si>
  <si>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</si>
  <si>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</si>
  <si>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</si>
  <si>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</si>
  <si>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</si>
  <si>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</si>
  <si>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</si>
  <si>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</si>
  <si>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</si>
  <si>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</si>
  <si>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</si>
  <si>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</si>
  <si>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</si>
  <si>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</si>
  <si>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</si>
  <si>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</si>
  <si>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</si>
  <si>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</si>
  <si>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</si>
  <si>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</si>
  <si>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</si>
  <si>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</si>
  <si>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</si>
  <si>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</si>
  <si>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</si>
  <si>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</si>
  <si>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</si>
  <si>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</si>
  <si>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</si>
  <si>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</si>
  <si>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</si>
  <si>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</si>
  <si>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</si>
  <si>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</si>
  <si>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</si>
  <si>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</si>
  <si>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</si>
  <si>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</si>
  <si>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</si>
  <si>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</si>
  <si>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</si>
  <si>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</si>
  <si>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</si>
  <si>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</si>
  <si>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</si>
  <si>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</si>
  <si>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</si>
  <si>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</si>
  <si>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</si>
  <si>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</si>
  <si>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</si>
  <si>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</si>
  <si>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</si>
  <si>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</si>
  <si>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</si>
  <si>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</si>
  <si>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</si>
  <si>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</si>
  <si>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</si>
  <si>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</si>
  <si>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</si>
  <si>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</si>
  <si>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</si>
  <si>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</si>
  <si>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</si>
  <si>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</si>
  <si>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</si>
  <si>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</si>
  <si>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</si>
  <si>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</si>
  <si>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</si>
  <si>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</si>
  <si>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</si>
  <si>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</si>
  <si>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</si>
  <si>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</si>
  <si>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</si>
  <si>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</si>
  <si>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</si>
  <si>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</si>
  <si>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</si>
  <si>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</si>
  <si>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</si>
  <si>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</si>
  <si>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</si>
  <si>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</si>
  <si>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</si>
  <si>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</si>
  <si>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</si>
  <si>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</si>
  <si>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</si>
  <si>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</si>
  <si>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</si>
  <si>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</si>
  <si>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</si>
  <si>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</si>
  <si>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</si>
  <si>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</si>
  <si>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</si>
  <si>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</si>
  <si>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</si>
  <si>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</si>
  <si>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</si>
  <si>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</si>
  <si>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</si>
  <si>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</si>
  <si>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</si>
  <si>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</si>
  <si>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</si>
  <si>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</si>
  <si>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</si>
  <si>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</si>
  <si>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</si>
  <si>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</si>
  <si>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</si>
  <si>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</si>
  <si>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</si>
  <si>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</si>
  <si>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</si>
  <si>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</si>
  <si>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</si>
  <si>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</si>
  <si>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</si>
  <si>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</si>
  <si>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</si>
  <si>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</si>
  <si>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</si>
  <si>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</si>
  <si>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</si>
  <si>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</si>
  <si>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</si>
  <si>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</si>
  <si>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</si>
  <si>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</si>
  <si>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</si>
  <si>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</si>
  <si>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</si>
  <si>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</si>
  <si>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</si>
  <si>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</si>
  <si>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</si>
  <si>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</si>
  <si>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</si>
  <si>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</si>
  <si>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</si>
  <si>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</si>
  <si>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</si>
  <si>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</si>
  <si>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</si>
  <si>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</si>
  <si>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</si>
  <si>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</si>
  <si>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</si>
  <si>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</si>
  <si>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</si>
  <si>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</si>
  <si>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</si>
  <si>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</si>
  <si>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</si>
  <si>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</si>
  <si>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</si>
  <si>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</si>
  <si>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</si>
  <si>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</si>
  <si>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</si>
  <si>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</si>
  <si>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</si>
  <si>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</si>
  <si>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</si>
  <si>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</si>
  <si>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</si>
  <si>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</si>
  <si>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</si>
  <si>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</si>
  <si>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</si>
  <si>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</si>
  <si>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</si>
  <si>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</si>
  <si>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</si>
  <si>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</si>
  <si>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</si>
  <si>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</si>
  <si>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</si>
  <si>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</si>
  <si>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</si>
  <si>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</si>
  <si>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</si>
  <si>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</si>
  <si>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</si>
  <si>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</si>
  <si>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</si>
  <si>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</si>
  <si>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</si>
  <si>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</si>
  <si>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</si>
  <si>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</si>
  <si>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</si>
  <si>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</si>
  <si>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</si>
  <si>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</si>
  <si>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</si>
  <si>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</si>
  <si>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</si>
  <si>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</si>
  <si>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</si>
  <si>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</si>
  <si>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</si>
  <si>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</si>
  <si>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</si>
  <si>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</si>
  <si>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</si>
  <si>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</si>
  <si>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</si>
  <si>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</si>
  <si>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</si>
  <si>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</si>
  <si>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</si>
  <si>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</si>
  <si>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</si>
  <si>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</si>
  <si>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</si>
  <si>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</si>
  <si>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</si>
  <si>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</si>
  <si>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</si>
  <si>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</si>
  <si>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</si>
  <si>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</si>
  <si>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</si>
  <si>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</si>
  <si>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</si>
  <si>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</si>
  <si>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</si>
  <si>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</si>
  <si>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</si>
  <si>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</si>
  <si>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</si>
  <si>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</si>
  <si>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</si>
  <si>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</si>
  <si>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</si>
  <si>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</si>
  <si>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</si>
  <si>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</si>
  <si>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</si>
  <si>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</si>
  <si>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</si>
  <si>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</si>
  <si>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</si>
  <si>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</si>
  <si>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</si>
  <si>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</si>
  <si>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</si>
  <si>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</si>
  <si>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</si>
  <si>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</si>
  <si>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</si>
  <si>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</si>
  <si>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</si>
  <si>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</si>
  <si>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</si>
  <si>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</si>
  <si>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</si>
  <si>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</si>
  <si>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</si>
  <si>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</si>
  <si>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</si>
  <si>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</si>
  <si>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</si>
  <si>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</si>
  <si>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</si>
  <si>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</si>
  <si>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</si>
  <si>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</si>
  <si>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</si>
  <si>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</si>
  <si>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</si>
  <si>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</si>
  <si>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</si>
  <si>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</si>
  <si>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</si>
  <si>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</si>
  <si>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</si>
  <si>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</si>
  <si>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</si>
  <si>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</si>
  <si>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</si>
  <si>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</si>
  <si>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</si>
  <si>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</si>
  <si>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</si>
  <si>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</si>
  <si>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</si>
  <si>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</si>
  <si>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</si>
  <si>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</si>
  <si>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</si>
  <si>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</si>
  <si>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</si>
  <si>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</si>
  <si>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</si>
  <si>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</si>
  <si>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</si>
  <si>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</si>
  <si>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</si>
  <si>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</si>
  <si>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</si>
  <si>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</si>
  <si>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</si>
  <si>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</si>
  <si>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</si>
  <si>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</si>
  <si>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</si>
  <si>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</si>
  <si>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</si>
  <si>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</si>
  <si>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</si>
  <si>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</si>
  <si>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</si>
  <si>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</si>
  <si>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</si>
  <si>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</si>
  <si>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</si>
  <si>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</si>
  <si>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</si>
  <si>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</si>
  <si>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</si>
  <si>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</si>
  <si>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</si>
  <si>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</si>
  <si>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</si>
  <si>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</si>
  <si>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</si>
  <si>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</si>
  <si>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</si>
  <si>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</si>
  <si>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</si>
  <si>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</si>
  <si>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</si>
  <si>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</si>
  <si>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</si>
  <si>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</si>
  <si>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</si>
  <si>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</si>
  <si>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</si>
  <si>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</si>
  <si>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</si>
  <si>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</si>
  <si>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</si>
  <si>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</si>
  <si>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</si>
  <si>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</si>
  <si>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</si>
  <si>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</si>
  <si>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</si>
  <si>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</si>
  <si>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</si>
  <si>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</si>
  <si>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</si>
  <si>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</si>
  <si>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</si>
  <si>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</si>
  <si>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</si>
  <si>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</si>
  <si>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</si>
  <si>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</si>
  <si>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</si>
  <si>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</si>
  <si>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</si>
  <si>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</si>
  <si>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</si>
  <si>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</si>
  <si>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</si>
  <si>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</si>
  <si>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</si>
  <si>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</si>
  <si>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</si>
  <si>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</si>
  <si>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</si>
  <si>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</si>
  <si>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</si>
  <si>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</si>
  <si>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</si>
  <si>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</si>
  <si>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</si>
  <si>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</si>
  <si>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</si>
  <si>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</si>
  <si>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</si>
  <si>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</si>
  <si>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</si>
  <si>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</si>
  <si>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</si>
  <si>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</si>
  <si>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</si>
  <si>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</si>
  <si>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</si>
  <si>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</si>
  <si>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</si>
  <si>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</si>
  <si>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</si>
  <si>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</si>
  <si>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</si>
  <si>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</si>
  <si>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</si>
  <si>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</si>
  <si>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</si>
  <si>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</si>
  <si>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</si>
  <si>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</si>
  <si>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</si>
  <si>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</si>
  <si>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</si>
  <si>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</si>
  <si>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</si>
  <si>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</si>
  <si>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</si>
  <si>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</si>
  <si>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</si>
  <si>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</si>
  <si>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</si>
  <si>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</si>
  <si>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</si>
  <si>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</si>
  <si>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</si>
  <si>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</si>
  <si>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</si>
  <si>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</si>
  <si>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</si>
  <si>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</si>
  <si>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</si>
  <si>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</si>
  <si>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</si>
  <si>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</si>
  <si>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</si>
  <si>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</si>
  <si>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</si>
  <si>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</si>
  <si>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</si>
  <si>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</si>
  <si>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</si>
  <si>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</si>
  <si>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</si>
  <si>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</si>
  <si>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</si>
  <si>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</si>
  <si>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</si>
  <si>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</si>
  <si>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</si>
  <si>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</si>
  <si>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</si>
  <si>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</si>
  <si>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</si>
  <si>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</si>
  <si>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</si>
  <si>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</si>
  <si>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</si>
  <si>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</si>
  <si>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</si>
  <si>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</si>
  <si>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</si>
  <si>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</si>
  <si>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</si>
  <si>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</si>
  <si>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</si>
  <si>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</si>
  <si>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</si>
  <si>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</si>
  <si>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</si>
  <si>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</si>
  <si>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</si>
  <si>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</si>
  <si>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</si>
  <si>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</si>
  <si>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</si>
  <si>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</si>
  <si>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</si>
  <si>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</si>
  <si>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</si>
  <si>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</si>
  <si>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</si>
  <si>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</si>
  <si>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</si>
  <si>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</si>
  <si>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</si>
  <si>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</si>
  <si>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</si>
  <si>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</si>
  <si>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</si>
  <si>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</si>
  <si>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</si>
  <si>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</si>
  <si>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</si>
  <si>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</si>
  <si>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</si>
  <si>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</si>
  <si>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</si>
  <si>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</si>
  <si>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</si>
  <si>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</si>
  <si>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</si>
  <si>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</si>
  <si>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</si>
  <si>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</si>
  <si>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</si>
  <si>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</si>
  <si>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</si>
  <si>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</si>
  <si>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</si>
  <si>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</si>
  <si>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</si>
  <si>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</si>
  <si>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</si>
  <si>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</si>
  <si>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</si>
  <si>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</si>
  <si>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</si>
  <si>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</si>
  <si>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</si>
  <si>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</si>
  <si>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</si>
  <si>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</si>
  <si>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</si>
  <si>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</si>
  <si>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</si>
  <si>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</si>
  <si>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</si>
  <si>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</si>
  <si>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</si>
  <si>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</si>
  <si>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</si>
  <si>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</si>
  <si>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</si>
  <si>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</si>
  <si>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</si>
  <si>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</si>
  <si>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</si>
  <si>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</si>
  <si>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</si>
  <si>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</si>
  <si>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</si>
  <si>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</si>
  <si>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</si>
  <si>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</si>
  <si>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</si>
  <si>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</si>
  <si>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</si>
  <si>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</si>
  <si>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</si>
  <si>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</si>
  <si>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</si>
  <si>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</si>
  <si>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</si>
  <si>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</si>
  <si>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</si>
  <si>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</si>
  <si>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</si>
  <si>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</si>
  <si>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</si>
  <si>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</si>
  <si>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</si>
  <si>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</si>
  <si>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</si>
  <si>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</si>
  <si>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</si>
  <si>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</si>
  <si>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</si>
  <si>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</si>
  <si>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</si>
  <si>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</si>
  <si>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</si>
  <si>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</si>
  <si>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</si>
  <si>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</si>
  <si>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</si>
  <si>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</si>
  <si>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</si>
  <si>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</si>
  <si>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</si>
  <si>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</si>
  <si>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</si>
  <si>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</si>
  <si>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</si>
  <si>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</si>
  <si>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</si>
  <si>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</si>
  <si>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</si>
  <si>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</si>
  <si>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</si>
  <si>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</si>
  <si>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</si>
  <si>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</si>
  <si>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</si>
  <si>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</si>
  <si>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</si>
  <si>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</si>
  <si>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</si>
  <si>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</si>
  <si>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</si>
  <si>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</si>
  <si>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</si>
  <si>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</si>
  <si>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</si>
  <si>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</si>
  <si>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</si>
  <si>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</si>
  <si>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</si>
  <si>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</si>
  <si>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</si>
  <si>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</si>
  <si>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</si>
  <si>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</si>
  <si>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</si>
  <si>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</si>
  <si>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</si>
  <si>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</si>
  <si>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</si>
  <si>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</si>
  <si>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</si>
  <si>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</si>
  <si>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</si>
  <si>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</si>
  <si>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</si>
  <si>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</si>
  <si>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</si>
  <si>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</si>
  <si>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</si>
  <si>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</si>
  <si>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</si>
  <si>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</si>
  <si>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</si>
  <si>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</si>
  <si>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</si>
  <si>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</si>
  <si>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</si>
  <si>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</si>
  <si>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</si>
  <si>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</si>
  <si>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</si>
  <si>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</si>
  <si>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</si>
  <si>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</si>
  <si>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</si>
  <si>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</si>
  <si>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</si>
  <si>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</si>
  <si>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</si>
  <si>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</si>
  <si>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</si>
  <si>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</si>
  <si>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</si>
  <si>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</si>
  <si>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</si>
  <si>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</si>
  <si>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</si>
  <si>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</si>
  <si>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</si>
  <si>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</si>
  <si>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</si>
  <si>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</si>
  <si>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</si>
  <si>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</si>
  <si>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</si>
  <si>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</si>
  <si>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</si>
  <si>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</si>
  <si>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</si>
  <si>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</si>
  <si>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</si>
  <si>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</si>
  <si>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</si>
  <si>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</si>
  <si>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</si>
  <si>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</si>
  <si>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</si>
  <si>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</si>
  <si>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</si>
  <si>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</si>
  <si>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</si>
  <si>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PCM-20251029-00000001</t>
  </si>
  <si>
    <t>EM team  moved need 40 min</t>
  </si>
  <si>
    <t>PCM-20251029-00000007</t>
  </si>
  <si>
    <t xml:space="preserve">Site have access issue at night time located at USF area </t>
  </si>
  <si>
    <t>PCM-20251028-00001951</t>
  </si>
  <si>
    <t xml:space="preserve">under night access due to Site located in deep valleys &amp; dangerous area
, team will check by morninig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</si>
</sst>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39" totalsRowShown="0" headerRowDxfId="174" dataDxfId="173" headerRowBorderDxfId="171" tableBorderDxfId="172" totalsRowBorderDxfId="170">
  <autoFilter ref="A1:L3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7" totalsRowShown="0" headerRowDxfId="157" dataDxfId="156" headerRowBorderDxfId="154" tableBorderDxfId="155" totalsRowBorderDxfId="153">
  <autoFilter ref="A1:CJ19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5" totalsRowShown="0" headerRowDxfId="64" dataDxfId="63" headerRowBorderDxfId="61" tableBorderDxfId="62">
  <autoFilter ref="A1:L110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8" totalsRowShown="0" headerRowDxfId="31" dataDxfId="30" headerRowBorderDxfId="28" tableBorderDxfId="29">
  <autoFilter ref="A1:L43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9" totalsRowShown="0" headerRowDxfId="15" dataDxfId="14" headerRowBorderDxfId="12" tableBorderDxfId="13">
  <autoFilter ref="A1:L8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39"/>
  <sheetViews>
    <sheetView tabSelected="1" workbookViewId="0">
      <selection activeCell="D8" sqref="D8"/>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296.08002187500097</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0.40070474537060363</v>
      </c>
      <c r="H3" s="136">
        <v>45958.608993055554</v>
      </c>
      <c r="I3" s="134" t="str">
        <f>IFERROR(VLOOKUP(D3,DB!A:F,6,0),"")</f>
        <v>SCECO</v>
      </c>
      <c r="J3" s="134" t="str">
        <f>IFERROR(VLOOKUP(D3,DB!A:G,7,0),"")</f>
        <v>Good</v>
      </c>
      <c r="K3" s="169" t="s">
        <v>39001</v>
      </c>
      <c r="L3" s="139" t="str">
        <f>IFERROR(VLOOKUP(D3,DB!A:I,9,0),"")</f>
        <v>Latis</v>
      </c>
    </row>
    <row r="4" spans="1:15" ht="15" customHeight="1">
      <c r="A4" s="133" t="s">
        <v>39002</v>
      </c>
      <c r="B4" s="134" t="str">
        <f>IFERROR(VLOOKUP(D4,DB!A:K,11,0),"")</f>
        <v>R1</v>
      </c>
      <c r="C4" s="134">
        <v>1</v>
      </c>
      <c r="D4" s="170" t="s">
        <v>18784</v>
      </c>
      <c r="E4" s="135" t="s">
        <v>38998</v>
      </c>
      <c r="F4" s="136">
        <v>45958.62903935185</v>
      </c>
      <c r="G4" s="137">
        <f ca="1">IFERROR(NOW()-F4,"")</f>
        <v>0.39940844907687278</v>
      </c>
      <c r="H4" s="136">
        <v>45958.621400462966</v>
      </c>
      <c r="I4" s="134" t="str">
        <f>IFERROR(VLOOKUP(D4,DB!A:F,6,0),"")</f>
        <v>SCECO</v>
      </c>
      <c r="J4" s="134" t="str">
        <f>IFERROR(VLOOKUP(D4,DB!A:G,7,0),"")</f>
        <v>Dead</v>
      </c>
      <c r="K4" s="169" t="s">
        <v>39003</v>
      </c>
      <c r="L4" s="139" t="str">
        <f>IFERROR(VLOOKUP(D4,DB!A:I,9,0),"")</f>
        <v>Latis</v>
      </c>
    </row>
    <row r="5" spans="1:15" ht="15" customHeight="1">
      <c r="A5" s="133"/>
      <c r="B5" s="134" t="str">
        <f>IFERROR(VLOOKUP(D5,DB!A:K,11,0),"")</f>
        <v/>
      </c>
      <c r="C5" s="134"/>
      <c r="D5" s="134"/>
      <c r="E5" s="135"/>
      <c r="F5" s="136"/>
      <c r="G5" s="137">
        <f ca="1">IFERROR(NOW()-F5,"")</f>
        <v>45959.028447800927</v>
      </c>
      <c r="H5" s="136"/>
      <c r="I5" s="134" t="str">
        <f>IFERROR(VLOOKUP(D5,DB!A:F,6,0),"")</f>
        <v/>
      </c>
      <c r="J5" s="134" t="str">
        <f>IFERROR(VLOOKUP(D5,DB!A:G,7,0),"")</f>
        <v/>
      </c>
      <c r="K5" s="138"/>
      <c r="L5" s="139" t="str">
        <f>IFERROR(VLOOKUP(D5,DB!A:I,9,0),"")</f>
        <v/>
      </c>
    </row>
    <row r="6" spans="1:15" ht="15" customHeight="1">
      <c r="A6" s="133"/>
      <c r="B6" s="134" t="str">
        <f>IFERROR(VLOOKUP(D6,DB!A:K,11,0),"")</f>
        <v>R1</v>
      </c>
      <c r="C6" s="134"/>
      <c r="D6" s="134" t="s">
        <v>17917</v>
      </c>
      <c r="E6" s="135"/>
      <c r="F6" s="136"/>
      <c r="G6" s="137">
        <f ca="1">IFERROR(NOW()-F6,"")</f>
        <v>45959.028447800927</v>
      </c>
      <c r="H6" s="136"/>
      <c r="I6" s="134" t="str">
        <f>IFERROR(VLOOKUP(D6,DB!A:F,6,0),"")</f>
        <v>SCECO</v>
      </c>
      <c r="J6" s="134" t="str">
        <f>IFERROR(VLOOKUP(D6,DB!A:G,7,0),"")</f>
        <v>Dead</v>
      </c>
      <c r="K6" s="138"/>
      <c r="L6" s="139" t="str">
        <f>IFERROR(VLOOKUP(D6,DB!A:I,9,0),"")</f>
        <v>Latis</v>
      </c>
    </row>
    <row r="7" spans="1:15" ht="15" customHeight="1">
      <c r="A7" s="133"/>
      <c r="B7" s="134" t="str">
        <f>IFERROR(VLOOKUP(D7,DB!A:K,11,0),"")</f>
        <v/>
      </c>
      <c r="C7" s="134"/>
      <c r="D7" s="134"/>
      <c r="E7" s="135"/>
      <c r="F7" s="136"/>
      <c r="G7" s="137">
        <f ca="1">IFERROR(NOW()-F7,"")</f>
        <v>45959.028447800927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45959.028447800927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45959.028447800927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45959.028447800927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45959.028447800927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45959.028447800927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45959.028447800927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45959.028447800927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45959.028447800927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45959.028447800927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45959.028447800927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45959.028447800927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45959.028447800927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45959.028447800927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45959.028447800927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45959.028447800927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45959.028447800927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45959.028447800927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45959.028447800927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45959.028447800927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45959.028447800927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45959.028447800927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45959.028447800927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45959.028447800927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45959.028447800927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45959.028447800927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45959.028447800927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45959.028447800927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45959.028447800927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45959.028447800927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45959.028447800927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45959.028447800927</v>
      </c>
      <c r="H38" s="136"/>
      <c r="I38" s="134" t="str">
        <f>IFERROR(VLOOKUP(D38,DB!A:F,6,0),"")</f>
        <v/>
      </c>
      <c r="J38" s="134" t="str">
        <f>IFERROR(VLOOKUP(D38,DB!A:G,7,0),"")</f>
        <v/>
      </c>
      <c r="K38" s="138"/>
      <c r="L38" s="139" t="str">
        <f>IFERROR(VLOOKUP(D38,DB!A:I,9,0),"")</f>
        <v/>
      </c>
    </row>
    <row r="39" spans="1:12" ht="15" customHeight="1">
      <c r="A39" s="145"/>
      <c r="B39" s="146" t="str">
        <f>IFERROR(VLOOKUP(D39,DB!A:K,11,0),"")</f>
        <v/>
      </c>
      <c r="C39" s="146"/>
      <c r="D39" s="146"/>
      <c r="E39" s="147"/>
      <c r="F39" s="148"/>
      <c r="G39" s="149">
        <f ca="1">IFERROR(NOW()-F39,"")</f>
        <v>45959.028447800927</v>
      </c>
      <c r="H39" s="148"/>
      <c r="I39" s="146" t="str">
        <f>IFERROR(VLOOKUP(D39,DB!A:F,6,0),"")</f>
        <v/>
      </c>
      <c r="J39" s="146" t="str">
        <f>IFERROR(VLOOKUP(D39,DB!A:G,7,0),"")</f>
        <v/>
      </c>
      <c r="K39" s="150"/>
      <c r="L39" s="151" t="str">
        <f>IFERROR(VLOOKUP(D39,DB!A:I,9,0),"")</f>
        <v/>
      </c>
    </row>
  </sheetData>
  <customSheetViews>
    <customSheetView guid="{F6042A99-DD27-4453-835D-0834D95730CC}" filter="1" showAutoFilter="1">
      <pageMargins left="0" right="0" top="0" bottom="0" header="0" footer="0"/>
      <autoFilter ref="B1:M1" xr:uid="{ABE9158A-6E3A-495B-BA54-13DD2E26B2FC}"/>
    </customSheetView>
  </customSheetViews>
  <dataValidations count="2">
    <dataValidation allowBlank="1" showInputMessage="1" showErrorMessage="1" sqref="E1" xr:uid="{5DBA255D-CDD9-49FB-AD3C-AF70AB4EE696}"/>
    <dataValidation type="list" allowBlank="1" showInputMessage="1" showErrorMessage="1" sqref="E2:E3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7"/>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134.02860983796563</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1</v>
      </c>
      <c r="D4" s="18" t="s">
        <v>30004</v>
      </c>
      <c r="E4" s="114" t="s">
        <v>39081</v>
      </c>
      <c r="F4" s="115">
        <v>45958.742083333331</v>
      </c>
      <c r="G4" s="116">
        <f ca="1">IFERROR(NOW()-F4,"-")</f>
        <v>0.28636446759628598</v>
      </c>
      <c r="H4" s="115">
        <v>45958.649699074071</v>
      </c>
      <c r="I4" s="18" t="str">
        <f>IFERROR(VLOOKUP(D4,DB!A:F,6,0),"")</f>
        <v>Generator-SG</v>
      </c>
      <c r="J4" s="18" t="str">
        <f>IFERROR(VLOOKUP(D4,DB!A:G,7,0),"")</f>
        <v>Dead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39088</v>
      </c>
      <c r="B5" s="18" t="str">
        <f>IFERROR(VLOOKUP(D5,DB!A:K,11,0),"")</f>
        <v>R2</v>
      </c>
      <c r="C5" s="18">
        <v>3</v>
      </c>
      <c r="D5" s="18" t="s">
        <v>17718</v>
      </c>
      <c r="E5" s="114" t="s">
        <v>38998</v>
      </c>
      <c r="F5" s="115">
        <v>45958.776261574072</v>
      </c>
      <c r="G5" s="116">
        <f ca="1">IFERROR(NOW()-F5,"-")</f>
        <v>0.25218622685497394</v>
      </c>
      <c r="H5" s="115">
        <v>45958.768622685187</v>
      </c>
      <c r="I5" s="18" t="str">
        <f>IFERROR(VLOOKUP(D5,DB!A:F,6,0),"")</f>
        <v>SCECO</v>
      </c>
      <c r="J5" s="18" t="str">
        <f>IFERROR(VLOOKUP(D5,DB!A:G,7,0),"")</f>
        <v>Vandalized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39090</v>
      </c>
      <c r="B6" s="18" t="str">
        <f>IFERROR(VLOOKUP(D6,DB!A:K,11,0),"")</f>
        <v>R2</v>
      </c>
      <c r="C6" s="18">
        <v>1</v>
      </c>
      <c r="D6" s="18" t="s">
        <v>26092</v>
      </c>
      <c r="E6" s="114" t="s">
        <v>38998</v>
      </c>
      <c r="F6" s="115">
        <v>45958.937893518516</v>
      </c>
      <c r="G6" s="116">
        <f ca="1">IFERROR(NOW()-F6,"-")</f>
        <v>9.0554282411176246E-2</v>
      </c>
      <c r="H6" s="115">
        <v>45958.896226851852</v>
      </c>
      <c r="I6" s="18" t="str">
        <f>IFERROR(VLOOKUP(D6,DB!A:F,6,0),"")</f>
        <v>SCECO</v>
      </c>
      <c r="J6" s="18" t="str">
        <f>IFERROR(VLOOKUP(D6,DB!A:G,7,0),"")</f>
        <v>Dead</v>
      </c>
      <c r="K6" s="19" t="s">
        <v>39091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45959.028447800927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45959.028447800927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45959.028447800927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45959.028447800927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45959.028447800927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45959.028447800927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45959.028447800927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45959.028447800927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45959.028447800927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45959.028447800927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45959.028447800927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45959.028447800927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45959.028447800927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45959.028447800927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45959.028447800927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45959.028447800927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45959.028447800927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45959.028447800927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45959.028447800927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45959.028447800927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45959.028447800927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45959.028447800927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45959.028447800927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45959.028447800927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45959.028447800927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45959.028447800927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45959.028447800927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45959.028447800927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45959.028447800927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45959.028447800927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45959.028447800927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45959.028447800927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45959.028447800927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45959.028447800927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45959.028447800927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45959.028447800927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45959.028447800927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45959.028447800927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45959.028447800927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45959.028447800927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45959.028447800927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45959.028447800927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45959.028447800927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45959.028447800927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45959.028447800927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45959.028447800927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61"/>
      <c r="B53" s="162" t="str">
        <f>IFERROR(VLOOKUP(D53,DB!A:K,11,0),"")</f>
        <v/>
      </c>
      <c r="C53" s="162"/>
      <c r="D53" s="162"/>
      <c r="E53" s="163"/>
      <c r="F53" s="164"/>
      <c r="G53" s="165">
        <f ca="1">IFERROR(NOW()-F53,"-")</f>
        <v>45959.028447800927</v>
      </c>
      <c r="H53" s="164"/>
      <c r="I53" s="162" t="str">
        <f>IFERROR(VLOOKUP(D53,DB!A:F,6,0),"")</f>
        <v/>
      </c>
      <c r="J53" s="162" t="str">
        <f>IFERROR(VLOOKUP(D53,DB!A:G,7,0),"")</f>
        <v/>
      </c>
      <c r="K53" s="166"/>
      <c r="L53" s="162" t="str">
        <f>IFERROR(VLOOKUP(D53,DB!A:I,9,0),"")</f>
        <v/>
      </c>
      <c r="M53" s="162"/>
      <c r="N53" s="162"/>
      <c r="O53" s="162"/>
      <c r="P53" s="162"/>
      <c r="Q53" s="162"/>
      <c r="R53" s="162"/>
      <c r="S53" s="162"/>
      <c r="T53" s="162"/>
      <c r="U53" s="162"/>
      <c r="V53" s="162"/>
      <c r="W53" s="162"/>
      <c r="X53" s="162"/>
      <c r="Y53" s="162"/>
      <c r="Z53" s="162"/>
      <c r="AA53" s="162"/>
      <c r="AB53" s="162"/>
      <c r="AC53" s="162"/>
      <c r="AD53" s="162"/>
      <c r="AE53" s="162"/>
      <c r="AF53" s="162"/>
      <c r="AG53" s="162"/>
      <c r="AH53" s="162"/>
      <c r="AI53" s="162"/>
      <c r="AJ53" s="162"/>
      <c r="AK53" s="162"/>
      <c r="AL53" s="162"/>
      <c r="AM53" s="162"/>
      <c r="AN53" s="162"/>
      <c r="AO53" s="162"/>
      <c r="AP53" s="162"/>
      <c r="AQ53" s="162"/>
      <c r="AR53" s="162"/>
      <c r="AS53" s="162"/>
      <c r="AT53" s="162"/>
      <c r="AU53" s="162"/>
      <c r="AV53" s="162"/>
      <c r="AW53" s="162"/>
      <c r="AX53" s="162"/>
      <c r="AY53" s="162"/>
      <c r="AZ53" s="162"/>
      <c r="BA53" s="162"/>
      <c r="BB53" s="162"/>
      <c r="BC53" s="162"/>
      <c r="BD53" s="162"/>
      <c r="BE53" s="162"/>
      <c r="BF53" s="162"/>
      <c r="BG53" s="162"/>
      <c r="BH53" s="162"/>
      <c r="BI53" s="162"/>
      <c r="BJ53" s="162"/>
      <c r="BK53" s="162"/>
      <c r="BL53" s="162"/>
      <c r="BM53" s="162"/>
      <c r="BN53" s="162"/>
      <c r="BO53" s="162"/>
      <c r="BP53" s="162"/>
      <c r="BQ53" s="162"/>
      <c r="BR53" s="162"/>
      <c r="BS53" s="162"/>
      <c r="BT53" s="162"/>
      <c r="BU53" s="162"/>
      <c r="BV53" s="162"/>
      <c r="BW53" s="162"/>
      <c r="BX53" s="162"/>
      <c r="BY53" s="162"/>
      <c r="BZ53" s="162"/>
      <c r="CA53" s="162"/>
      <c r="CB53" s="162"/>
      <c r="CC53" s="162"/>
      <c r="CD53" s="162"/>
      <c r="CE53" s="162"/>
      <c r="CF53" s="162"/>
      <c r="CG53" s="162"/>
      <c r="CH53" s="162"/>
      <c r="CI53" s="162"/>
      <c r="CJ53" s="167"/>
    </row>
    <row r="54" spans="1:88" ht="31.5" customHeight="1">
      <c r="A54" s="113"/>
      <c r="B54" s="18" t="str">
        <f>IFERROR(VLOOKUP(D54,DB!A:K,11,0),"")</f>
        <v/>
      </c>
      <c r="C54" s="18"/>
      <c r="D54" s="18"/>
      <c r="E54" s="114"/>
      <c r="F54" s="115"/>
      <c r="G54" s="116">
        <f ca="1">IFERROR(NOW()-F54,"-")</f>
        <v>45959.028447800927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45959.028447800927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45959.028447800927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45959.028447800927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45959.028447800927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45959.028447800927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45959.028447800927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45959.028447800927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45959.028447800927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45959.028447800927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45959.028447800927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45959.028447800927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45959.028447800927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45959.028447800927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45959.028447800927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45959.028447800927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45959.028447800927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45959.028447800927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45959.028447800927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45959.028447800927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45959.028447800927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45959.028447800927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45959.028447800927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45959.028447800927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45959.028447800927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45959.028447800927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45959.028447800927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45959.028447800927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45959.028447800927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45959.028447800927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45959.028447800927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45959.028447800927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45959.028447800927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45959.028447800927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45959.028447800927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45959.028447800927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45959.028447800927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45959.028447800927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45959.028447800927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45959.028447800927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45959.028447800927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45959.028447800927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45959.028447800927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45959.028447800927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45959.028447800927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45959.028447800927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45959.028447800927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45959.028447800927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45959.028447800927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45959.028447800927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45959.028447800927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45959.028447800927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45959.028447800927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45959.028447800927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45959.028447800927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45959.028447800927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45959.028447800927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45959.028447800927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45959.028447800927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45959.028447800927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45959.028447800927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45959.028447800927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45959.028447800927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45959.028447800927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45959.028447800927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45959.028447800927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45959.028447800927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45959.028447800927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45959.028447800927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45959.028447800927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45959.028447800927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45959.028447800927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45959.028447800927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45959.028447800927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45959.028447800927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45959.028447800927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45959.028447800927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45959.028447800927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45959.028447800927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45959.028447800927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45959.028447800927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45959.028447800927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45959.028447800927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45959.028447800927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45959.028447800927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45959.028447800927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45959.028447800927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45959.028447800927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45959.028447800927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45959.028447800927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45959.028447800927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45959.028447800927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45959.028447800927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45959.028447800927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45959.028447800927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45959.028447800927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45959.028447800927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45959.028447800927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45959.028447800927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45959.028447800927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45959.028447800927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45959.028447800927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45959.028447800927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45959.028447800927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45959.028447800927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45959.028447800927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45959.028447800927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45959.028447800927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45959.028447800927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45959.028447800927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45959.028447800927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45959.028447800927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45959.028447800927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45959.028447800927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45959.028447800927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45959.028447800927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45959.028447800927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45959.028447800927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45959.028447800927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45959.028447800927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45959.028447800927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45959.028447800927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45959.028447800927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45959.028447800927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45959.028447800927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45959.028447800927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45959.028447800927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45959.028447800927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45959.028447800927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45959.028447800927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45959.028447800927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45959.028447800927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45959.028447800927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45959.028447800927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45959.028447800927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45959.028447800927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45959.028447800927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45959.028447800927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45959.028447800927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45959.028447800927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45959.028447800927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45959.028447800927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45959.028447800927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61"/>
      <c r="B197" s="162" t="str">
        <f>IFERROR(VLOOKUP(D197,DB!A:K,11,0),"")</f>
        <v/>
      </c>
      <c r="C197" s="162"/>
      <c r="D197" s="162"/>
      <c r="E197" s="163"/>
      <c r="F197" s="164"/>
      <c r="G197" s="165">
        <f ca="1">IFERROR(NOW()-F197,"-")</f>
        <v>45959.028447800927</v>
      </c>
      <c r="H197" s="164"/>
      <c r="I197" s="162" t="str">
        <f>IFERROR(VLOOKUP(D197,DB!A:F,6,0),"")</f>
        <v/>
      </c>
      <c r="J197" s="162" t="str">
        <f>IFERROR(VLOOKUP(D197,DB!A:G,7,0),"")</f>
        <v/>
      </c>
      <c r="K197" s="166"/>
      <c r="L197" s="162" t="str">
        <f>IFERROR(VLOOKUP(D197,DB!A:I,9,0),"")</f>
        <v/>
      </c>
      <c r="M197" s="162"/>
      <c r="N197" s="162"/>
      <c r="O197" s="162"/>
      <c r="P197" s="162"/>
      <c r="Q197" s="162"/>
      <c r="R197" s="162"/>
      <c r="S197" s="162"/>
      <c r="T197" s="162"/>
      <c r="U197" s="162"/>
      <c r="V197" s="162"/>
      <c r="W197" s="162"/>
      <c r="X197" s="162"/>
      <c r="Y197" s="162"/>
      <c r="Z197" s="162"/>
      <c r="AA197" s="162"/>
      <c r="AB197" s="162"/>
      <c r="AC197" s="162"/>
      <c r="AD197" s="162"/>
      <c r="AE197" s="162"/>
      <c r="AF197" s="162"/>
      <c r="AG197" s="162"/>
      <c r="AH197" s="162"/>
      <c r="AI197" s="162"/>
      <c r="AJ197" s="162"/>
      <c r="AK197" s="162"/>
      <c r="AL197" s="162"/>
      <c r="AM197" s="162"/>
      <c r="AN197" s="162"/>
      <c r="AO197" s="162"/>
      <c r="AP197" s="162"/>
      <c r="AQ197" s="162"/>
      <c r="AR197" s="162"/>
      <c r="AS197" s="162"/>
      <c r="AT197" s="162"/>
      <c r="AU197" s="162"/>
      <c r="AV197" s="162"/>
      <c r="AW197" s="162"/>
      <c r="AX197" s="162"/>
      <c r="AY197" s="162"/>
      <c r="AZ197" s="162"/>
      <c r="BA197" s="162"/>
      <c r="BB197" s="162"/>
      <c r="BC197" s="162"/>
      <c r="BD197" s="162"/>
      <c r="BE197" s="162"/>
      <c r="BF197" s="162"/>
      <c r="BG197" s="162"/>
      <c r="BH197" s="162"/>
      <c r="BI197" s="162"/>
      <c r="BJ197" s="162"/>
      <c r="BK197" s="162"/>
      <c r="BL197" s="162"/>
      <c r="BM197" s="162"/>
      <c r="BN197" s="162"/>
      <c r="BO197" s="162"/>
      <c r="BP197" s="162"/>
      <c r="BQ197" s="162"/>
      <c r="BR197" s="162"/>
      <c r="BS197" s="162"/>
      <c r="BT197" s="162"/>
      <c r="BU197" s="162"/>
      <c r="BV197" s="162"/>
      <c r="BW197" s="162"/>
      <c r="BX197" s="162"/>
      <c r="BY197" s="162"/>
      <c r="BZ197" s="162"/>
      <c r="CA197" s="162"/>
      <c r="CB197" s="162"/>
      <c r="CC197" s="162"/>
      <c r="CD197" s="162"/>
      <c r="CE197" s="162"/>
      <c r="CF197" s="162"/>
      <c r="CG197" s="162"/>
      <c r="CH197" s="162"/>
      <c r="CI197" s="162"/>
      <c r="CJ197" s="167"/>
    </row>
  </sheetData>
  <dataValidations count="2">
    <dataValidation allowBlank="1" showInputMessage="1" showErrorMessage="1" sqref="E1" xr:uid="{4D935161-CDD3-4592-B877-3FB59C99E142}"/>
    <dataValidation type="list" allowBlank="1" showInputMessage="1" showErrorMessage="1" sqref="E3:E19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5"/>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79"/>
      <c r="E2" s="18"/>
      <c r="F2" s="20"/>
      <c r="G2" s="21">
        <f t="shared" ref="G2:G3" ca="1" si="0">IFERROR(NOW()-F2,"-")</f>
        <v>45959.028447800927</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45959.028447800927</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ref="G4:G66" ca="1" si="1">IFERROR(NOW()-F4,"-")</f>
        <v>45959.028447800927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45959.028447800927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45959.028447800927</v>
      </c>
      <c r="H6" s="22"/>
      <c r="I6" s="19" t="str">
        <f>IFERROR(VLOOKUP(D6,DB!A:F,6,0),"")</f>
        <v/>
      </c>
      <c r="J6" s="18" t="str">
        <f>IFERROR(VLOOKUP(D6,DB!A:G,7,0),"")</f>
        <v/>
      </c>
      <c r="K6" s="46"/>
      <c r="L6" s="23" t="str">
        <f>IFERROR(VLOOKUP(D6,DB!A:I,9,0),"")</f>
        <v/>
      </c>
    </row>
    <row r="7" spans="1:13" ht="15" customHeight="1">
      <c r="A7" s="19"/>
      <c r="B7" s="63" t="str">
        <f>IFERROR(VLOOKUP(D7,DB!A:K,11,0),"")</f>
        <v/>
      </c>
      <c r="C7" s="18"/>
      <c r="D7" s="63"/>
      <c r="E7" s="18"/>
      <c r="F7" s="20"/>
      <c r="G7" s="21">
        <f t="shared" ca="1" si="1"/>
        <v>45959.028447800927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45959.028447800927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45959.028447800927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45959.028447800927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45959.028447800927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45959.028447800927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45959.028447800927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45959.028447800927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45959.028447800927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45959.028447800927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45959.028447800927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45959.028447800927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45959.028447800927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45959.028447800927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45959.028447800927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45959.028447800927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45959.028447800927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45959.028447800927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45959.028447800927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45959.028447800927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45959.028447800927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45959.028447800927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45959.028447800927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45959.028447800927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45959.028447800927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45959.028447800927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45959.028447800927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45959.028447800927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45959.028447800927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45959.028447800927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45959.028447800927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45959.028447800927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45959.028447800927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45959.028447800927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45959.028447800927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45959.028447800927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45959.028447800927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45959.028447800927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45959.028447800927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45959.028447800927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45959.028447800927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45959.028447800927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45959.028447800927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45959.028447800927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45959.028447800927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45959.028447800927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45959.028447800927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45959.028447800927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45959.028447800927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45959.028447800927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45959.028447800927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45959.028447800927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45959.028447800927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45959.028447800927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45959.028447800927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45959.028447800927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45959.028447800927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45959.028447800927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45959.028447800927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45959.028447800927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ref="G67:G130" ca="1" si="2">IFERROR(NOW()-F67,"-")</f>
        <v>45959.028447800927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45959.028447800927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45959.028447800927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45959.028447800927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45959.028447800927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45959.028447800927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45959.028447800927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45959.028447800927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45959.028447800927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45959.028447800927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45959.028447800927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45959.028447800927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45959.028447800927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45959.028447800927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45959.028447800927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45959.028447800927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45959.028447800927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45959.028447800927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45959.028447800927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45959.028447800927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45959.028447800927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45959.028447800927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45959.028447800927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45959.028447800927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45959.028447800927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45959.028447800927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45959.028447800927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45959.028447800927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45959.028447800927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45959.028447800927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45959.028447800927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45959.028447800927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45959.028447800927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45959.028447800927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45959.028447800927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45959.028447800927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45959.028447800927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45959.028447800927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45959.028447800927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45959.028447800927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45959.028447800927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45959.028447800927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45959.028447800927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45959.028447800927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45959.028447800927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45959.028447800927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45959.028447800927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45959.028447800927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45959.028447800927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45959.028447800927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45959.028447800927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45959.028447800927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45959.028447800927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45959.028447800927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45959.028447800927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45959.028447800927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45959.028447800927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45959.028447800927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45959.028447800927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45959.028447800927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45959.028447800927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45959.028447800927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45959.028447800927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45959.028447800927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ref="G131:G194" ca="1" si="3">IFERROR(NOW()-F131,"-")</f>
        <v>45959.028447800927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45959.028447800927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45959.028447800927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45959.028447800927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45959.028447800927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45959.028447800927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45959.028447800927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45959.028447800927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45959.028447800927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45959.028447800927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45959.028447800927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45959.028447800927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45959.028447800927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45959.028447800927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45959.028447800927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45959.028447800927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45959.028447800927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45959.028447800927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45959.028447800927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45959.028447800927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45959.028447800927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45959.028447800927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45959.028447800927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45959.028447800927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45959.028447800927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45959.028447800927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45959.028447800927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45959.028447800927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45959.028447800927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45959.028447800927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45959.028447800927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45959.028447800927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45959.028447800927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45959.028447800927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45959.028447800927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45959.028447800927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45959.028447800927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45959.028447800927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45959.028447800927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45959.028447800927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45959.028447800927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45959.028447800927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45959.028447800927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45959.028447800927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45959.028447800927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45959.028447800927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45959.028447800927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45959.028447800927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45959.028447800927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45959.028447800927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45959.028447800927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45959.028447800927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45959.028447800927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45959.028447800927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45959.028447800927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45959.028447800927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45959.028447800927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45959.028447800927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45959.028447800927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45959.028447800927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45959.028447800927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45959.028447800927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45959.028447800927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45959.028447800927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ref="G195:G258" ca="1" si="4">IFERROR(NOW()-F195,"-")</f>
        <v>45959.028447800927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45959.028447800927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45959.028447800927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45959.028447800927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45959.028447800927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45959.028447800927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45959.028447800927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45959.028447800927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45959.028447800927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45959.028447800927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45959.028447800927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45959.028447800927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45959.028447800927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45959.028447800927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45959.028447800927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45959.028447800927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45959.028447800927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45959.028447800927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45959.028447800927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45959.028447800927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45959.028447800927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45959.028447800927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45959.028447800927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45959.028447800927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45959.028447800927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45959.028447800927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45959.028447800927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45959.028447800927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45959.028447800927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45959.028447800927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45959.028447800927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45959.028447800927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45959.028447800927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45959.028447800927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45959.028447800927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45959.028447800927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45959.028447800927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45959.028447800927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45959.028447800927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45959.028447800927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45959.028447800927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45959.028447800927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45959.028447800927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45959.028447800927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45959.028447800927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45959.028447800927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45959.028447800927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45959.028447800927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45959.028447800927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45959.028447800927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45959.028447800927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45959.028447800927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45959.028447800927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45959.028447800927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45959.028447800927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45959.028447800927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45959.028447800927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45959.028447800927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45959.028447800927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45959.028447800927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45959.028447800927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45959.028447800927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45959.028447800927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45959.028447800927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ref="G259:G322" ca="1" si="5">IFERROR(NOW()-F259,"-")</f>
        <v>45959.028447800927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45959.028447800927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45959.028447800927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45959.028447800927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45959.028447800927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45959.028447800927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45959.028447800927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45959.028447800927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45959.028447800927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45959.028447800927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45959.028447800927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45959.028447800927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45959.028447800927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45959.028447800927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45959.028447800927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45959.028447800927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45959.028447800927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45959.028447800927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45959.028447800927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45959.028447800927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45959.028447800927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45959.028447800927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45959.028447800927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45959.028447800927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45959.028447800927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45959.028447800927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45959.028447800927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45959.028447800927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45959.028447800927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45959.028447800927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45959.028447800927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45959.028447800927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45959.028447800927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45959.028447800927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45959.028447800927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45959.028447800927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45959.028447800927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45959.028447800927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45959.028447800927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45959.028447800927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45959.028447800927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45959.028447800927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45959.028447800927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45959.028447800927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45959.028447800927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45959.028447800927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45959.028447800927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45959.028447800927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45959.028447800927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45959.028447800927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45959.028447800927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45959.028447800927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45959.028447800927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45959.028447800927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45959.028447800927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45959.028447800927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45959.028447800927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45959.028447800927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45959.028447800927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45959.028447800927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45959.028447800927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45959.028447800927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45959.028447800927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45959.028447800927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ref="G323:G386" ca="1" si="6">IFERROR(NOW()-F323,"-")</f>
        <v>45959.028447800927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45959.028447800927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45959.028447800927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45959.028447800927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45959.028447800927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45959.028447800927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45959.028447800927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45959.028447800927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45959.028447800927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45959.028447800927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45959.028447800927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45959.028447800927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45959.028447800927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45959.028447800927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45959.028447800927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45959.028447800927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45959.028447800927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45959.028447800927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45959.028447800927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45959.028447800927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45959.028447800927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45959.028447800927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45959.028447800927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45959.028447800927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45959.028447800927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45959.028447800927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45959.028447800927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45959.028447800927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45959.028447800927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45959.028447800927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45959.028447800927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45959.028447800927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45959.028447800927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45959.028447800927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45959.028447800927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45959.028447800927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45959.028447800927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45959.028447800927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45959.028447800927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45959.028447800927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45959.028447800927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45959.028447800927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45959.028447800927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45959.028447800927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45959.028447800927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45959.028447800927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45959.028447800927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45959.028447800927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45959.028447800927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45959.028447800927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45959.028447800927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45959.028447800927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45959.028447800927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45959.028447800927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45959.028447800927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45959.028447800927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45959.028447800927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45959.028447800927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45959.028447800927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45959.028447800927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45959.028447800927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45959.028447800927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45959.028447800927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45959.028447800927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ref="G387:G450" ca="1" si="7">IFERROR(NOW()-F387,"-")</f>
        <v>45959.028447800927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45959.028447800927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45959.028447800927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45959.028447800927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45959.028447800927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45959.028447800927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45959.028447800927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45959.028447800927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45959.028447800927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45959.028447800927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45959.028447800927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45959.028447800927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45959.028447800927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45959.028447800927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45959.028447800927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45959.028447800927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45959.028447800927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45959.028447800927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45959.028447800927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45959.028447800927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45959.028447800927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45959.028447800927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45959.028447800927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45959.028447800927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45959.028447800927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45959.028447800927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45959.028447800927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45959.028447800927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45959.028447800927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45959.028447800927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45959.028447800927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45959.028447800927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45959.028447800927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45959.028447800927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45959.028447800927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45959.028447800927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45959.028447800927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45959.028447800927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45959.028447800927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45959.028447800927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45959.028447800927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45959.028447800927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45959.028447800927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45959.028447800927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45959.028447800927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45959.028447800927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45959.028447800927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45959.028447800927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45959.028447800927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45959.028447800927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45959.028447800927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45959.028447800927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45959.028447800927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45959.028447800927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45959.028447800927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45959.028447800927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45959.028447800927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45959.028447800927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45959.028447800927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45959.028447800927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45959.028447800927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45959.028447800927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45959.028447800927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45959.028447800927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ref="G451:G514" ca="1" si="8">IFERROR(NOW()-F451,"-")</f>
        <v>45959.028447800927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45959.028447800927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45959.028447800927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45959.028447800927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45959.028447800927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45959.028447800927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45959.028447800927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45959.028447800927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45959.028447800927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45959.028447800927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45959.028447800927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45959.028447800927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45959.028447800927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45959.028447800927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45959.028447800927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45959.028447800927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45959.028447800927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45959.028447800927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45959.028447800927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45959.028447800927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45959.028447800927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45959.028447800927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45959.028447800927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45959.028447800927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45959.028447800927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45959.028447800927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45959.028447800927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45959.028447800927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45959.028447800927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45959.028447800927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45959.028447800927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45959.028447800927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45959.028447800927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45959.028447800927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45959.028447800927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45959.028447800927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45959.028447800927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45959.028447800927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45959.028447800927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45959.028447800927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45959.028447800927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45959.028447800927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45959.028447800927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45959.028447800927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45959.028447800927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45959.028447800927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45959.028447800927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45959.028447800927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45959.028447800927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45959.028447800927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45959.028447800927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45959.028447800927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45959.028447800927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45959.028447800927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45959.028447800927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45959.028447800927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45959.028447800927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45959.028447800927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45959.028447800927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45959.028447800927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45959.028447800927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45959.028447800927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45959.028447800927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45959.028447800927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ref="G515:G578" ca="1" si="9">IFERROR(NOW()-F515,"-")</f>
        <v>45959.028447800927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45959.028447800927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45959.028447800927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45959.028447800927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45959.028447800927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45959.028447800927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45959.028447800927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45959.028447800927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45959.028447800927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45959.028447800927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45959.028447800927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45959.028447800927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45959.028447800927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45959.028447800927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45959.028447800927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45959.028447800927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45959.028447800927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45959.028447800927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45959.028447800927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45959.028447800927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45959.028447800927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45959.028447800927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45959.028447800927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45959.028447800927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45959.028447800927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45959.028447800927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45959.028447800927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45959.028447800927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45959.028447800927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45959.028447800927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45959.028447800927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45959.028447800927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45959.028447800927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45959.028447800927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45959.028447800927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45959.028447800927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45959.028447800927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45959.028447800927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45959.028447800927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45959.028447800927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45959.028447800927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45959.028447800927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45959.028447800927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45959.028447800927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45959.028447800927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45959.028447800927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45959.028447800927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45959.028447800927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45959.028447800927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45959.028447800927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45959.028447800927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45959.028447800927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45959.028447800927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45959.028447800927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45959.028447800927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45959.028447800927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45959.028447800927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45959.028447800927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45959.028447800927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45959.028447800927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45959.028447800927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45959.028447800927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45959.028447800927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45959.028447800927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ref="G579:G642" ca="1" si="10">IFERROR(NOW()-F579,"-")</f>
        <v>45959.028447800927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45959.028447800927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45959.028447800927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45959.028447800927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45959.028447800927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45959.028447800927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45959.028447800927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45959.028447800927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45959.028447800927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45959.028447800927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45959.028447800927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45959.028447800927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45959.028447800927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45959.028447800927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45959.028447800927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45959.028447800927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45959.028447800927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45959.028447800927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45959.028447800927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45959.028447800927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45959.028447800927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45959.028447800927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45959.028447800927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45959.028447800927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45959.028447800927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45959.028447800927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45959.028447800927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45959.028447800927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45959.028447800927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45959.028447800927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45959.028447800927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45959.028447800927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45959.028447800927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45959.028447800927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45959.028447800927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45959.028447800927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45959.028447800927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45959.028447800927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45959.028447800927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45959.028447800927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45959.028447800927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45959.028447800927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45959.028447800927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45959.028447800927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45959.028447800927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45959.028447800927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45959.028447800927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45959.028447800927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45959.028447800927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45959.028447800927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45959.028447800927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45959.028447800927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45959.028447800927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45959.028447800927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45959.028447800927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45959.028447800927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45959.028447800927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45959.028447800927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45959.028447800927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45959.028447800927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45959.028447800927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45959.028447800927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45959.028447800927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45959.028447800927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ref="G643:G706" ca="1" si="11">IFERROR(NOW()-F643,"-")</f>
        <v>45959.028447800927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45959.028447800927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45959.028447800927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45959.028447800927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45959.028447800927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45959.028447800927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45959.028447800927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45959.028447800927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45959.028447800927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45959.028447800927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45959.028447800927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45959.028447800927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45959.028447800927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45959.028447800927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45959.028447800927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45959.028447800927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45959.028447800927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45959.028447800927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45959.028447800927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45959.028447800927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45959.028447800927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45959.028447800927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45959.028447800927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45959.028447800927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45959.028447800927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45959.028447800927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45959.028447800927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45959.028447800927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45959.028447800927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45959.028447800927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45959.028447800927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45959.028447800927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45959.028447800927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45959.028447800927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45959.028447800927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45959.028447800927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45959.028447800927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45959.028447800927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45959.028447800927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45959.028447800927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45959.028447800927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45959.028447800927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45959.028447800927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45959.028447800927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45959.028447800927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45959.028447800927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45959.028447800927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45959.028447800927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45959.028447800927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45959.028447800927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45959.028447800927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45959.028447800927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45959.028447800927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45959.028447800927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45959.028447800927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45959.028447800927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45959.028447800927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45959.028447800927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45959.028447800927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45959.028447800927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45959.028447800927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45959.028447800927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45959.028447800927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45959.028447800927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ref="G707:G770" ca="1" si="12">IFERROR(NOW()-F707,"-")</f>
        <v>45959.028447800927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45959.028447800927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45959.028447800927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45959.028447800927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45959.028447800927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45959.028447800927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45959.028447800927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45959.028447800927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45959.028447800927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45959.028447800927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45959.028447800927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45959.028447800927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45959.028447800927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45959.028447800927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45959.028447800927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45959.028447800927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45959.028447800927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45959.028447800927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45959.028447800927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45959.028447800927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45959.028447800927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45959.028447800927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45959.028447800927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45959.028447800927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45959.028447800927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45959.028447800927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45959.028447800927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45959.028447800927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45959.028447800927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45959.028447800927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45959.028447800927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45959.028447800927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45959.028447800927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45959.028447800927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45959.028447800927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45959.028447800927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45959.028447800927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45959.028447800927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45959.028447800927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45959.028447800927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45959.028447800927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45959.028447800927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45959.028447800927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45959.028447800927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45959.028447800927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45959.028447800927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45959.028447800927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45959.028447800927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45959.028447800927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45959.028447800927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45959.028447800927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45959.028447800927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45959.028447800927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45959.028447800927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45959.028447800927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45959.028447800927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45959.028447800927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45959.028447800927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45959.028447800927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45959.028447800927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45959.028447800927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45959.028447800927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45959.028447800927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45959.028447800927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ref="G771:G834" ca="1" si="13">IFERROR(NOW()-F771,"-")</f>
        <v>45959.028447800927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45959.028447800927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45959.028447800927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45959.028447800927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45959.028447800927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45959.028447800927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45959.028447800927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45959.028447800927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45959.028447800927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45959.028447800927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45959.028447800927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45959.028447800927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45959.028447800927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45959.028447800927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45959.028447800927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45959.028447800927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45959.028447800927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45959.028447800927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45959.028447800927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45959.028447800927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45959.028447800927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45959.028447800927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45959.028447800927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45959.028447800927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45959.028447800927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45959.028447800927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45959.028447800927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45959.028447800927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45959.028447800927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45959.028447800927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45959.028447800927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45959.028447800927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45959.028447800927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45959.028447800927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45959.028447800927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45959.028447800927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45959.028447800927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45959.028447800927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45959.028447800927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45959.028447800927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45959.028447800927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45959.028447800927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45959.028447800927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45959.028447800927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45959.028447800927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45959.028447800927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45959.028447800927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45959.028447800927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45959.028447800927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45959.028447800927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45959.028447800927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45959.028447800927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45959.028447800927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45959.028447800927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45959.028447800927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45959.028447800927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45959.028447800927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45959.028447800927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45959.028447800927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45959.028447800927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45959.028447800927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45959.028447800927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45959.028447800927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45959.028447800927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ref="G835:G898" ca="1" si="14">IFERROR(NOW()-F835,"-")</f>
        <v>45959.028447800927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45959.028447800927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45959.028447800927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45959.028447800927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45959.028447800927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45959.028447800927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45959.028447800927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45959.028447800927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45959.028447800927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45959.028447800927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45959.028447800927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45959.028447800927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45959.028447800927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45959.028447800927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45959.028447800927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45959.028447800927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45959.028447800927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45959.028447800927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45959.028447800927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45959.028447800927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45959.028447800927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45959.028447800927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45959.028447800927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45959.028447800927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45959.028447800927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45959.028447800927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45959.028447800927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45959.028447800927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45959.028447800927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45959.028447800927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45959.028447800927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45959.028447800927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45959.028447800927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45959.028447800927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45959.028447800927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45959.028447800927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45959.028447800927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45959.028447800927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45959.028447800927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45959.028447800927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45959.028447800927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45959.028447800927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45959.028447800927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45959.028447800927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45959.028447800927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45959.028447800927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45959.028447800927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45959.028447800927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45959.028447800927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45959.028447800927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45959.028447800927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45959.028447800927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45959.028447800927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45959.028447800927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45959.028447800927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45959.028447800927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45959.028447800927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45959.028447800927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45959.028447800927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45959.028447800927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45959.028447800927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45959.028447800927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45959.028447800927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45959.028447800927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ref="G899:G962" ca="1" si="15">IFERROR(NOW()-F899,"-")</f>
        <v>45959.028447800927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45959.028447800927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45959.028447800927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45959.028447800927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45959.028447800927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45959.028447800927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45959.028447800927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45959.028447800927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45959.028447800927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45959.028447800927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45959.028447800927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45959.028447800927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45959.028447800927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45959.028447800927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45959.028447800927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45959.028447800927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45959.028447800927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45959.028447800927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45959.028447800927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45959.028447800927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45959.028447800927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45959.028447800927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45959.028447800927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45959.028447800927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45959.028447800927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45959.028447800927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45959.028447800927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45959.028447800927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45959.028447800927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45959.028447800927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45959.028447800927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45959.028447800927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45959.028447800927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45959.028447800927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45959.028447800927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45959.028447800927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45959.028447800927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45959.028447800927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45959.028447800927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45959.028447800927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45959.028447800927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45959.028447800927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45959.028447800927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45959.028447800927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45959.028447800927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45959.028447800927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45959.028447800927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45959.028447800927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45959.028447800927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45959.028447800927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45959.028447800927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45959.028447800927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45959.028447800927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45959.028447800927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45959.028447800927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45959.028447800927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45959.028447800927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45959.028447800927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45959.028447800927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45959.028447800927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45959.028447800927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45959.028447800927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45959.028447800927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45959.028447800927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ref="G963:G1026" ca="1" si="16">IFERROR(NOW()-F963,"-")</f>
        <v>45959.028447800927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45959.028447800927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45959.028447800927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45959.028447800927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45959.028447800927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45959.028447800927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45959.028447800927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45959.028447800927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45959.028447800927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45959.028447800927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45959.028447800927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45959.028447800927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45959.028447800927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45959.028447800927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45959.028447800927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45959.028447800927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45959.028447800927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45959.028447800927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45959.028447800927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45959.028447800927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45959.028447800927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45959.028447800927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45959.028447800927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45959.028447800927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45959.028447800927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45959.028447800927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45959.028447800927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45959.028447800927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45959.028447800927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45959.028447800927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45959.028447800927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45959.028447800927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45959.028447800927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45959.028447800927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45959.028447800927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45959.028447800927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45959.028447800927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45959.028447800927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45959.028447800927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45959.028447800927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45959.028447800927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45959.028447800927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45959.028447800927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45959.028447800927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45959.028447800927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45959.028447800927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45959.028447800927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45959.028447800927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45959.028447800927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45959.028447800927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45959.028447800927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45959.028447800927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45959.028447800927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45959.028447800927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45959.028447800927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45959.028447800927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45959.028447800927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45959.028447800927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45959.028447800927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45959.028447800927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45959.028447800927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45959.028447800927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45959.028447800927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45959.028447800927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ref="G1027:G1090" ca="1" si="17">IFERROR(NOW()-F1027,"-")</f>
        <v>45959.028447800927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45959.028447800927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45959.028447800927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45959.028447800927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45959.028447800927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45959.028447800927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45959.028447800927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45959.028447800927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45959.028447800927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45959.028447800927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45959.028447800927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45959.028447800927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45959.028447800927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45959.028447800927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45959.028447800927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45959.028447800927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45959.028447800927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45959.028447800927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45959.028447800927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45959.028447800927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45959.028447800927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45959.028447800927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45959.028447800927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45959.028447800927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45959.028447800927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45959.028447800927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45959.028447800927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45959.028447800927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45959.028447800927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45959.028447800927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45959.028447800927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45959.028447800927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45959.028447800927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45959.028447800927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45959.028447800927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45959.028447800927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45959.028447800927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45959.028447800927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45959.028447800927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45959.028447800927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45959.028447800927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45959.028447800927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45959.028447800927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45959.028447800927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45959.028447800927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45959.028447800927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45959.028447800927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45959.028447800927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45959.028447800927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45959.028447800927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45959.028447800927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45959.028447800927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45959.028447800927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45959.028447800927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45959.028447800927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45959.028447800927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45959.028447800927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45959.028447800927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45959.028447800927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45959.028447800927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45959.028447800927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45959.028447800927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45959.028447800927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45959.028447800927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ref="G1091:G1105" ca="1" si="18">IFERROR(NOW()-F1091,"-")</f>
        <v>45959.028447800927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45959.028447800927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45959.028447800927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45959.028447800927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45959.028447800927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45959.028447800927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45959.028447800927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45959.028447800927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45959.028447800927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45959.028447800927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45959.028447800927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45959.028447800927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45959.028447800927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45959.028447800927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45959.028447800927</v>
      </c>
      <c r="H1105" s="22"/>
      <c r="I1105" s="19" t="str">
        <f>IFERROR(VLOOKUP(D1105,DB!A:F,6,0),"")</f>
        <v/>
      </c>
      <c r="J1105" s="18" t="str">
        <f>IFERROR(VLOOKUP(D1105,DB!A:G,7,0),"")</f>
        <v/>
      </c>
      <c r="K1105" s="46"/>
      <c r="L1105" s="23" t="str">
        <f>IFERROR(VLOOKUP(D1105,DB!A:I,9,0),"")</f>
        <v/>
      </c>
    </row>
  </sheetData>
  <dataValidations count="2">
    <dataValidation allowBlank="1" showInputMessage="1" showErrorMessage="1" sqref="E1" xr:uid="{5914219A-CB83-432D-936A-CC0CB6F3982A}"/>
    <dataValidation type="list" allowBlank="1" showInputMessage="1" showErrorMessage="1" sqref="E2:E110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39092</v>
      </c>
      <c r="B2" s="94" t="str">
        <f>IFERROR(VLOOKUP(D2,DB!A:K,11,0),"")</f>
        <v>R4</v>
      </c>
      <c r="C2" s="97">
        <v>1</v>
      </c>
      <c r="D2" s="94" t="s">
        <v>35115</v>
      </c>
      <c r="E2" s="98" t="s">
        <v>38998</v>
      </c>
      <c r="F2" s="99">
        <v>45703.480717592596</v>
      </c>
      <c r="G2" s="100">
        <f ca="1">IFERROR(NOW()-F2,"")</f>
        <v>255.5477302083309</v>
      </c>
      <c r="H2" s="99">
        <v>45703.474768518521</v>
      </c>
      <c r="I2" s="99" t="str">
        <f>IFERROR(VLOOKUP(D2,DB!A:F,6,0),"")</f>
        <v>SCECO</v>
      </c>
      <c r="J2" s="99" t="str">
        <f>IFERROR(VLOOKUP(D2,DB!A:G,7,0),"")</f>
        <v>Dead</v>
      </c>
      <c r="K2" s="101" t="s">
        <v>39093</v>
      </c>
      <c r="L2" s="94" t="str">
        <f>IFERROR(VLOOKUP(D2,DB!A:I,9,0),"")</f>
        <v>Latis</v>
      </c>
    </row>
    <row r="3" spans="1:16" ht="33.75" customHeight="1">
      <c r="A3" s="119" t="s">
        <v>39094</v>
      </c>
      <c r="B3" s="119" t="str">
        <f>IFERROR(VLOOKUP(D3,DB!A:K,11,0),"")</f>
        <v>R4</v>
      </c>
      <c r="C3" s="120">
        <v>1</v>
      </c>
      <c r="D3" s="94" t="s">
        <v>22454</v>
      </c>
      <c r="E3" s="98" t="s">
        <v>38998</v>
      </c>
      <c r="F3" s="123">
        <v>45958.875694444447</v>
      </c>
      <c r="G3" s="124">
        <f ca="1">IFERROR(NOW()-F3,"")</f>
        <v>0.1527533564803889</v>
      </c>
      <c r="H3" s="123">
        <v>45958.746076388888</v>
      </c>
      <c r="I3" s="119" t="str">
        <f>IFERROR(VLOOKUP(D3,DB!A:F,6,0),"")</f>
        <v>SCECO</v>
      </c>
      <c r="J3" s="119" t="str">
        <f>IFERROR(VLOOKUP(D3,DB!A:G,7,0),"")</f>
        <v>Dead</v>
      </c>
      <c r="K3" s="125" t="s">
        <v>39095</v>
      </c>
      <c r="L3" s="121" t="str">
        <f>IFERROR(VLOOKUP(D3,DB!A:I,9,0),"")</f>
        <v>Latis</v>
      </c>
    </row>
    <row r="4" spans="1:16" ht="15" customHeight="1">
      <c r="A4" s="119" t="s">
        <v>39096</v>
      </c>
      <c r="B4" s="119" t="str">
        <f>IFERROR(VLOOKUP(D4,DB!A:K,11,0),"")</f>
        <v>R4</v>
      </c>
      <c r="C4" s="120">
        <v>1</v>
      </c>
      <c r="D4" s="94" t="s">
        <v>25831</v>
      </c>
      <c r="E4" s="98" t="s">
        <v>38998</v>
      </c>
      <c r="F4" s="123">
        <v>45958.924305555556</v>
      </c>
      <c r="G4" s="124">
        <f ca="1">IFERROR(NOW()-F4,"")</f>
        <v>0.10414224537089467</v>
      </c>
      <c r="H4" s="123">
        <v>45958.887465277781</v>
      </c>
      <c r="I4" s="119" t="str">
        <f>IFERROR(VLOOKUP(D4,DB!A:F,6,0),"")</f>
        <v>SCECO</v>
      </c>
      <c r="J4" s="119" t="str">
        <f>IFERROR(VLOOKUP(D4,DB!A:G,7,0),"")</f>
        <v>In progress</v>
      </c>
      <c r="K4" s="125" t="s">
        <v>39097</v>
      </c>
      <c r="L4" s="121" t="str">
        <f>IFERROR(VLOOKUP(D4,DB!A:I,9,0),"")</f>
        <v>Latis</v>
      </c>
    </row>
    <row r="5" spans="1:16" ht="15" customHeight="1">
      <c r="A5" s="119"/>
      <c r="B5" s="119" t="str">
        <f>IFERROR(VLOOKUP(D5,DB!A:K,11,0),"")</f>
        <v/>
      </c>
      <c r="C5" s="120"/>
      <c r="D5" s="121"/>
      <c r="E5" s="98"/>
      <c r="F5" s="123"/>
      <c r="G5" s="124">
        <f ca="1">IFERROR(NOW()-F5,"")</f>
        <v>45959.028447800927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45959.028447800927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45959.028447800927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45959.028447800927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45959.028447800927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45959.028447800927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45959.028447800927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45959.028447800927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45959.028447800927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45959.028447800927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45959.028447800927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45959.028447800927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45959.028447800927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45959.028447800927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45959.028447800927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45959.028447800927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45959.028447800927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45959.028447800927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45959.028447800927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45959.028447800927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45959.028447800927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45959.028447800927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45959.028447800927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45959.028447800927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45959.028447800927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45959.028447800927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45959.028447800927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45959.028447800927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45959.028447800927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45959.028447800927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45959.028447800927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45959.028447800927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45959.028447800927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45959.028447800927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45959.028447800927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45959.028447800927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45959.028447800927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45959.028447800927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45959.028447800927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45959.028447800927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45959.028447800927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45959.028447800927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45959.028447800927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45959.028447800927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45959.028447800927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45959.028447800927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45959.028447800927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45959.028447800927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45959.028447800927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45959.028447800927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45959.028447800927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45959.028447800927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45959.028447800927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45959.028447800927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45959.028447800927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45959.028447800927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45959.028447800927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45959.028447800927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45959.028447800927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45959.028447800927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45959.028447800927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45959.028447800927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45959.028447800927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45959.028447800927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45959.028447800927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45959.028447800927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45959.028447800927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45959.028447800927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45959.028447800927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45959.028447800927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45959.028447800927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45959.028447800927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45959.028447800927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45959.028447800927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45959.028447800927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45959.028447800927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45959.028447800927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45959.028447800927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45959.028447800927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45959.028447800927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45959.028447800927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45959.028447800927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45959.028447800927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45959.028447800927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45959.028447800927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45959.028447800927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45959.028447800927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45959.028447800927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45959.028447800927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45959.028447800927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45959.028447800927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45959.028447800927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45959.028447800927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45959.028447800927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45959.028447800927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45959.028447800927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45959.028447800927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45959.028447800927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45959.028447800927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45959.028447800927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45959.028447800927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45959.028447800927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45959.028447800927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45959.028447800927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45959.028447800927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45959.028447800927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45959.028447800927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45959.028447800927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45959.028447800927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45959.028447800927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45959.028447800927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45959.028447800927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45959.028447800927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45959.028447800927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45959.028447800927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45959.028447800927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45959.028447800927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45959.028447800927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45959.028447800927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45959.028447800927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45959.028447800927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45959.028447800927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45959.028447800927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45959.028447800927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45959.028447800927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45959.028447800927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45959.028447800927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45959.028447800927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45959.028447800927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45959.028447800927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45959.028447800927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45959.028447800927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45959.028447800927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45959.028447800927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45959.028447800927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45959.028447800927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45959.028447800927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45959.028447800927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45959.028447800927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45959.028447800927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45959.028447800927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45959.028447800927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45959.028447800927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45959.028447800927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45959.028447800927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45959.028447800927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45959.028447800927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45959.028447800927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45959.028447800927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45959.028447800927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45959.028447800927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45959.028447800927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45959.028447800927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45959.028447800927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45959.028447800927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45959.028447800927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45959.028447800927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45959.028447800927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45959.028447800927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45959.028447800927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45959.028447800927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45959.028447800927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45959.028447800927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45959.028447800927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45959.028447800927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45959.028447800927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45959.028447800927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45959.028447800927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45959.028447800927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45959.028447800927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45959.028447800927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45959.028447800927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45959.028447800927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45959.028447800927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45959.028447800927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45959.028447800927</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45959.028447800927</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2"/>
  <sheetViews>
    <sheetView workbookViewId="0">
      <selection activeCell="D27" sqref="D2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39098</v>
      </c>
      <c r="B2" s="37" t="str">
        <f>IFERROR(VLOOKUP(D2,DB!A:K,11,0),"")</f>
        <v>R5</v>
      </c>
      <c r="C2" s="37">
        <v>3</v>
      </c>
      <c r="D2" s="118" t="s">
        <v>36034</v>
      </c>
      <c r="E2" s="37" t="s">
        <v>38998</v>
      </c>
      <c r="F2" s="38">
        <v>45891.832060185188</v>
      </c>
      <c r="G2" s="144">
        <f ca="1">IFERROR(NOW()-F2,"")</f>
        <v>67.196387615738786</v>
      </c>
      <c r="H2" s="38">
        <v>45891.790393518517</v>
      </c>
      <c r="I2" s="37" t="str">
        <f>IFERROR(VLOOKUP(D2,DB!A:F,6,0),"")</f>
        <v>Generator-SG</v>
      </c>
      <c r="J2" s="37" t="str">
        <f>IFERROR(VLOOKUP(D2,DB!A:G,7,0),"")</f>
        <v>Vandalized</v>
      </c>
      <c r="K2" s="37" t="s">
        <v>39099</v>
      </c>
      <c r="L2" s="37" t="str">
        <f>IFERROR(VLOOKUP(D2,DB!A:I,9,0),"")</f>
        <v>Latis</v>
      </c>
      <c r="M2" s="117"/>
    </row>
    <row r="3" spans="1:13" ht="30.75">
      <c r="A3" s="37" t="s">
        <v>39100</v>
      </c>
      <c r="B3" s="37" t="str">
        <f>IFERROR(VLOOKUP(D3,DB!A:K,11,0),"")</f>
        <v>R5</v>
      </c>
      <c r="C3" s="37">
        <v>1</v>
      </c>
      <c r="D3" s="37" t="s">
        <v>31329</v>
      </c>
      <c r="E3" s="37" t="s">
        <v>39081</v>
      </c>
      <c r="F3" s="38">
        <v>45926.188877314817</v>
      </c>
      <c r="G3" s="144">
        <f t="shared" ref="G3" ca="1" si="0">IFERROR(NOW()-F3,"")</f>
        <v>32.83957048611046</v>
      </c>
      <c r="H3" s="38">
        <v>45926.158159722225</v>
      </c>
      <c r="I3" s="37" t="str">
        <f>IFERROR(VLOOKUP(D3,DB!A:F,6,0),"")</f>
        <v>SCECO</v>
      </c>
      <c r="J3" s="37" t="str">
        <f>IFERROR(VLOOKUP(D3,DB!A:G,7,0),"")</f>
        <v>Good</v>
      </c>
      <c r="K3" s="37" t="s">
        <v>39101</v>
      </c>
      <c r="L3" s="37" t="str">
        <f>IFERROR(VLOOKUP(D3,DB!A:I,9,0),"")</f>
        <v>Latis</v>
      </c>
      <c r="M3" s="117"/>
    </row>
    <row r="4" spans="1:13" ht="48" customHeight="1">
      <c r="A4" s="152" t="s">
        <v>39102</v>
      </c>
      <c r="B4" s="152" t="str">
        <f>IFERROR(VLOOKUP(D4,DB!A:K,11,0),"")</f>
        <v>R5</v>
      </c>
      <c r="C4" s="152">
        <v>1</v>
      </c>
      <c r="D4" s="152" t="s">
        <v>34781</v>
      </c>
      <c r="E4" s="152" t="s">
        <v>39081</v>
      </c>
      <c r="F4" s="153">
        <v>45948.661111111112</v>
      </c>
      <c r="G4" s="154">
        <f ca="1">IFERROR(NOW()-F4,"")</f>
        <v>10.367336689814692</v>
      </c>
      <c r="H4" s="153">
        <v>45948.661111111112</v>
      </c>
      <c r="I4" s="152" t="str">
        <f>IFERROR(VLOOKUP(D4,DB!A:F,6,0),"")</f>
        <v>SCECO</v>
      </c>
      <c r="J4" s="152" t="str">
        <f>IFERROR(VLOOKUP(D4,DB!A:G,7,0),"")</f>
        <v>Dead</v>
      </c>
      <c r="K4" s="152" t="s">
        <v>39103</v>
      </c>
      <c r="L4" s="152" t="str">
        <f>IFERROR(VLOOKUP(D4,DB!A:I,9,0),"")</f>
        <v>Latis</v>
      </c>
    </row>
    <row r="5" spans="1:13" ht="15">
      <c r="A5" s="152" t="s">
        <v>39104</v>
      </c>
      <c r="B5" s="152" t="str">
        <f>IFERROR(VLOOKUP(D5,DB!A:K,11,0),"")</f>
        <v>R5</v>
      </c>
      <c r="C5" s="152">
        <v>1</v>
      </c>
      <c r="D5" s="152" t="s">
        <v>38598</v>
      </c>
      <c r="E5" s="152" t="s">
        <v>38998</v>
      </c>
      <c r="F5" s="153">
        <v>45959.000300925924</v>
      </c>
      <c r="G5" s="154">
        <f ca="1">IFERROR(NOW()-F5,"")</f>
        <v>2.8146875003585592E-2</v>
      </c>
      <c r="H5" s="153">
        <v>45958.990694444445</v>
      </c>
      <c r="I5" s="152" t="str">
        <f>IFERROR(VLOOKUP(D5,DB!A:F,6,0),"")</f>
        <v>Generator-SG</v>
      </c>
      <c r="J5" s="152" t="str">
        <f>IFERROR(VLOOKUP(D5,DB!A:G,7,0),"")</f>
        <v>Good</v>
      </c>
      <c r="K5" s="152" t="s">
        <v>39105</v>
      </c>
      <c r="L5" s="152" t="str">
        <f>IFERROR(VLOOKUP(D5,DB!A:I,9,0),"")</f>
        <v>Latis</v>
      </c>
    </row>
    <row r="6" spans="1:13" ht="15">
      <c r="A6" s="152" t="s">
        <v>39106</v>
      </c>
      <c r="B6" s="152" t="str">
        <f>IFERROR(VLOOKUP(D6,DB!A:K,11,0),"")</f>
        <v>R5</v>
      </c>
      <c r="C6" s="152">
        <v>7</v>
      </c>
      <c r="D6" s="152" t="s">
        <v>36066</v>
      </c>
      <c r="E6" s="152" t="s">
        <v>39081</v>
      </c>
      <c r="F6" s="153">
        <v>45959.002881944441</v>
      </c>
      <c r="G6" s="154">
        <f ca="1">IFERROR(NOW()-F6,"")</f>
        <v>2.5565856485627592E-2</v>
      </c>
      <c r="H6" s="153">
        <v>45958.995023148149</v>
      </c>
      <c r="I6" s="152" t="str">
        <f>IFERROR(VLOOKUP(D6,DB!A:F,6,0),"")</f>
        <v>Generator-DG</v>
      </c>
      <c r="J6" s="152" t="str">
        <f>IFERROR(VLOOKUP(D6,DB!A:G,7,0),"")</f>
        <v>In progress</v>
      </c>
      <c r="K6" s="152" t="s">
        <v>39107</v>
      </c>
      <c r="L6" s="152" t="str">
        <f>IFERROR(VLOOKUP(D6,DB!A:I,9,0),"")</f>
        <v>Latis</v>
      </c>
    </row>
    <row r="7" spans="1:13" ht="15">
      <c r="A7" s="152"/>
      <c r="B7" s="152" t="str">
        <f>IFERROR(VLOOKUP(D7,DB!A:K,11,0),"")</f>
        <v/>
      </c>
      <c r="C7" s="152"/>
      <c r="D7" s="152"/>
      <c r="E7" s="152"/>
      <c r="F7" s="153"/>
      <c r="G7" s="154">
        <f ca="1">IFERROR(NOW()-F7,"")</f>
        <v>45959.028447800927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45959.028447800927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45959.028447800927</v>
      </c>
      <c r="H9" s="153"/>
      <c r="I9" s="152" t="str">
        <f>IFERROR(VLOOKUP(D9,DB!A:F,6,0),"")</f>
        <v/>
      </c>
      <c r="J9" s="152" t="str">
        <f>IFERROR(VLOOKUP(D9,DB!A:G,7,0),"")</f>
        <v/>
      </c>
      <c r="K9" s="152"/>
      <c r="L9" s="152" t="str">
        <f>IFERROR(VLOOKUP(D9,DB!A:I,9,0),"")</f>
        <v/>
      </c>
    </row>
    <row r="10" spans="1:13" ht="15">
      <c r="A10" s="152"/>
      <c r="B10" s="152" t="str">
        <f>IFERROR(VLOOKUP(D10,DB!A:K,11,0),"")</f>
        <v/>
      </c>
      <c r="C10" s="152"/>
      <c r="D10"/>
      <c r="E10" s="152"/>
      <c r="F10" s="153"/>
      <c r="G10" s="154">
        <f ca="1">IFERROR(NOW()-F10,"")</f>
        <v>45959.028447800927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45959.028447800927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45959.028447800927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45959.028447800927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45959.028447800927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45959.028447800927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45959.028447800927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45959.028447800927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45959.028447800927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45959.028447800927</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45959.028447800927</v>
      </c>
      <c r="H20" s="153"/>
      <c r="I20" s="152" t="str">
        <f>IFERROR(VLOOKUP(D20,DB!A:F,6,0),"")</f>
        <v/>
      </c>
      <c r="J20" s="152" t="str">
        <f>IFERROR(VLOOKUP(D20,DB!A:G,7,0),"")</f>
        <v/>
      </c>
      <c r="K20" s="152"/>
      <c r="L20" s="152" t="str">
        <f>IFERROR(VLOOKUP(D20,DB!A:I,9,0),"")</f>
        <v/>
      </c>
    </row>
    <row r="21" spans="1:12" ht="15.75">
      <c r="A21" s="152"/>
      <c r="B21" s="152" t="str">
        <f>IFERROR(VLOOKUP(D21,DB!A:K,11,0),"")</f>
        <v/>
      </c>
      <c r="C21" s="152"/>
      <c r="D21" s="178"/>
      <c r="E21" s="152"/>
      <c r="F21" s="153"/>
      <c r="G21" s="154">
        <f ca="1">IFERROR(NOW()-F21,"")</f>
        <v>45959.028447800927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45959.028447800927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45959.028447800927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45959.028447800927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45959.028447800927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45959.028447800927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45959.028447800927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45959.028447800927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45959.028447800927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45959.028447800927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45959.028447800927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45959.028447800927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45959.028447800927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45959.028447800927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45959.028447800927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45959.028447800927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45959.028447800927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45959.028447800927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45959.028447800927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45959.028447800927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45959.028447800927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45959.028447800927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45959.028447800927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45959.028447800927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45959.028447800927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45959.028447800927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45959.028447800927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45959.028447800927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45959.028447800927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45959.028447800927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45959.028447800927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45959.028447800927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45959.028447800927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45959.028447800927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45959.028447800927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45959.028447800927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45959.028447800927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45959.028447800927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45959.028447800927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45959.028447800927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45959.028447800927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45959.028447800927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45959.028447800927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45959.028447800927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45959.028447800927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45959.028447800927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45959.028447800927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45959.028447800927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45959.028447800927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45959.028447800927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45959.028447800927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45959.028447800927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45959.028447800927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45959.028447800927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45959.028447800927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45959.028447800927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45959.028447800927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45959.028447800927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45959.028447800927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45959.028447800927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45959.028447800927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45959.028447800927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45959.028447800927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45959.028447800927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45959.028447800927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45959.028447800927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45959.028447800927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45959.028447800927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45959.028447800927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45959.028447800927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45959.028447800927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45959.028447800927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45959.028447800927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45959.028447800927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45959.028447800927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45959.028447800927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45959.028447800927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45959.028447800927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45959.028447800927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45959.028447800927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45959.028447800927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45959.028447800927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45959.028447800927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45959.028447800927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45959.028447800927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45959.028447800927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45959.028447800927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45959.028447800927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45959.028447800927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45959.028447800927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45959.028447800927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45959.028447800927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45959.028447800927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45959.028447800927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45959.028447800927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45959.028447800927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45959.028447800927</v>
      </c>
      <c r="H117" s="153"/>
      <c r="I117" s="152" t="str">
        <f>IFERROR(VLOOKUP(D117,DB!A:F,6,0),"")</f>
        <v/>
      </c>
      <c r="J117" s="152" t="str">
        <f>IFERROR(VLOOKUP(D117,DB!A:G,7,0),"")</f>
        <v/>
      </c>
      <c r="K117" s="152"/>
      <c r="L117" s="152" t="str">
        <f>IFERROR(VLOOKUP(D117,DB!A:I,9,0),"")</f>
        <v/>
      </c>
    </row>
    <row r="118" spans="1:12" ht="15">
      <c r="A118" s="158"/>
      <c r="B118" s="158" t="str">
        <f>IFERROR(VLOOKUP(D118,DB!A:K,11,0),"")</f>
        <v/>
      </c>
      <c r="C118" s="158"/>
      <c r="D118" s="158"/>
      <c r="E118" s="158"/>
      <c r="F118" s="159"/>
      <c r="G118" s="160">
        <f ca="1">IFERROR(NOW()-F118,"")</f>
        <v>45959.028447800927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45959.028447800927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45959.028447800927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45959.028447800927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45959.028447800927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45959.028447800927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45959.028447800927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45959.028447800927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45959.028447800927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45959.028447800927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45959.028447800927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45959.028447800927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45959.028447800927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45959.028447800927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45959.028447800927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45959.028447800927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45959.028447800927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45959.028447800927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45959.028447800927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45959.028447800927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45959.028447800927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45959.028447800927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45959.028447800927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45959.028447800927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45959.028447800927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45959.028447800927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45959.028447800927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45959.028447800927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45959.028447800927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45959.028447800927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45959.028447800927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45959.028447800927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45959.028447800927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45959.028447800927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45959.028447800927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45959.028447800927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45959.028447800927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45959.028447800927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45959.028447800927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45959.028447800927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45959.028447800927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45959.028447800927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45959.028447800927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45959.028447800927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45959.028447800927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45959.028447800927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45959.028447800927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45959.028447800927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45959.028447800927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45959.028447800927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45959.028447800927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45959.028447800927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45959.028447800927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45959.028447800927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45959.028447800927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45959.028447800927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45959.028447800927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45959.028447800927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45959.028447800927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45959.028447800927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45959.028447800927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45959.028447800927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45959.028447800927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45959.028447800927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45959.028447800927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45959.028447800927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45959.028447800927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45959.028447800927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45959.028447800927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45959.028447800927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45959.028447800927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45959.028447800927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45959.028447800927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45959.028447800927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45959.028447800927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45959.028447800927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45959.028447800927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45959.028447800927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45959.028447800927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45959.028447800927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45959.028447800927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45959.028447800927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45959.028447800927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45959.028447800927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45959.028447800927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45959.028447800927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45959.028447800927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45959.028447800927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45959.028447800927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45959.028447800927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45959.028447800927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45959.028447800927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45959.028447800927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45959.028447800927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45959.028447800927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45959.028447800927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45959.028447800927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45959.028447800927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45959.028447800927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45959.028447800927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45959.028447800927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45959.028447800927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45959.028447800927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45959.028447800927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45959.028447800927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45959.028447800927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45959.028447800927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45959.028447800927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45959.028447800927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45959.028447800927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45959.028447800927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45959.028447800927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45959.028447800927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45959.028447800927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45959.028447800927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45959.028447800927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45959.028447800927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45959.028447800927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45959.028447800927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45959.028447800927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45959.028447800927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45959.028447800927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45959.028447800927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45959.028447800927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45959.028447800927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45959.028447800927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45959.028447800927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45959.028447800927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45959.028447800927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45959.028447800927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45959.028447800927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45959.028447800927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45959.028447800927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45959.028447800927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45959.028447800927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45959.028447800927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45959.028447800927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45959.028447800927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45959.028447800927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45959.028447800927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45959.028447800927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45959.028447800927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45959.028447800927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45959.028447800927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45959.028447800927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45959.028447800927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45959.028447800927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45959.028447800927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45959.028447800927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45959.028447800927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45959.028447800927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45959.028447800927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45959.028447800927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45959.028447800927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45959.028447800927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45959.028447800927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45959.028447800927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45959.028447800927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45959.028447800927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45959.028447800927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45959.028447800927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45959.028447800927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45959.028447800927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45959.028447800927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45959.028447800927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45959.028447800927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45959.028447800927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45959.028447800927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45959.028447800927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45959.028447800927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45959.028447800927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45959.028447800927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45959.028447800927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45959.028447800927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45959.028447800927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45959.028447800927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45959.028447800927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45959.028447800927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45959.028447800927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45959.028447800927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45959.028447800927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45959.028447800927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45959.028447800927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45959.028447800927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45959.028447800927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45959.028447800927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45959.028447800927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45959.028447800927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45959.028447800927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45959.028447800927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45959.028447800927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45959.028447800927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45959.028447800927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45959.028447800927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45959.028447800927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45959.028447800927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45959.028447800927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45959.028447800927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45959.028447800927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45959.028447800927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45959.028447800927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45959.028447800927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45959.028447800927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45959.028447800927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45959.028447800927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45959.028447800927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45959.028447800927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45959.028447800927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45959.028447800927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45959.028447800927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45959.028447800927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45959.028447800927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45959.028447800927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45959.028447800927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45959.028447800927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45959.028447800927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45959.028447800927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45959.028447800927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45959.028447800927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45959.028447800927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45959.028447800927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45959.028447800927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45959.028447800927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45959.028447800927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45959.028447800927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45959.028447800927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45959.028447800927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45959.028447800927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45959.028447800927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45959.028447800927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45959.028447800927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45959.028447800927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45959.028447800927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45959.028447800927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45959.028447800927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45959.028447800927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45959.028447800927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45959.028447800927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45959.028447800927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45959.028447800927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45959.028447800927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45959.028447800927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45959.028447800927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45959.028447800927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45959.028447800927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45959.028447800927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45959.028447800927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45959.028447800927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45959.028447800927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45959.028447800927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45959.028447800927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45959.028447800927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45959.028447800927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45959.028447800927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45959.028447800927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45959.028447800927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45959.028447800927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45959.028447800927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45959.028447800927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45959.028447800927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45959.028447800927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45959.028447800927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45959.028447800927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45959.028447800927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45959.028447800927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45959.028447800927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45959.028447800927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45959.028447800927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45959.028447800927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45959.028447800927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45959.028447800927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45959.028447800927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45959.028447800927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45959.028447800927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45959.028447800927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45959.028447800927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45959.028447800927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45959.028447800927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45959.028447800927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45959.028447800927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45959.028447800927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45959.028447800927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45959.028447800927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45959.028447800927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45959.028447800927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45959.028447800927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45959.028447800927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45959.028447800927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45959.028447800927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45959.028447800927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45959.028447800927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45959.028447800927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45959.028447800927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45959.028447800927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45959.028447800927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45959.028447800927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45959.028447800927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45959.028447800927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45959.028447800927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45959.028447800927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45959.028447800927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45959.028447800927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45959.028447800927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45959.028447800927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45959.028447800927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45959.028447800927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45959.028447800927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45959.028447800927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45959.028447800927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45959.028447800927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45959.028447800927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45959.028447800927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45959.028447800927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45959.028447800927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45959.028447800927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45959.028447800927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45959.028447800927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45959.028447800927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45959.028447800927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45959.028447800927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45959.028447800927</v>
      </c>
      <c r="H438" s="159"/>
      <c r="I438" s="158" t="str">
        <f>IFERROR(VLOOKUP(D438,DB!A:F,6,0),"")</f>
        <v/>
      </c>
      <c r="J438" s="158" t="str">
        <f>IFERROR(VLOOKUP(D438,DB!A:G,7,0),"")</f>
        <v/>
      </c>
      <c r="K438" s="158"/>
      <c r="L438" s="158" t="str">
        <f>IFERROR(VLOOKUP(D438,DB!A:I,9,0),"")</f>
        <v/>
      </c>
    </row>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8" ht="15"/>
    <row r="549" ht="15"/>
    <row r="551" ht="15"/>
    <row r="552" ht="15"/>
    <row r="553" ht="15"/>
    <row r="554" ht="15"/>
    <row r="556" ht="15"/>
    <row r="557" ht="15"/>
    <row r="564" ht="15"/>
    <row r="565" ht="15"/>
    <row r="566" ht="15"/>
    <row r="567" ht="15"/>
    <row r="568" ht="15"/>
    <row r="569" ht="15"/>
    <row r="572" ht="15"/>
    <row r="573" ht="15"/>
    <row r="574" ht="15"/>
    <row r="575" ht="15"/>
    <row r="576" ht="15"/>
    <row r="577" ht="15"/>
    <row r="578" ht="15"/>
    <row r="579" ht="15"/>
    <row r="580" ht="15"/>
    <row r="581" ht="15"/>
    <row r="582" ht="15"/>
    <row r="583"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9" ht="15"/>
    <row r="640" ht="15"/>
    <row r="677" ht="15"/>
    <row r="678" ht="15"/>
    <row r="679" ht="15"/>
    <row r="680" ht="15"/>
    <row r="681" ht="15"/>
    <row r="682" ht="15"/>
    <row r="683" ht="15"/>
    <row r="684" ht="15"/>
    <row r="685" ht="15"/>
    <row r="686"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7" ht="15"/>
    <row r="768" ht="15"/>
    <row r="769" ht="15"/>
    <row r="771" ht="15"/>
    <row r="772"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5" ht="15"/>
    <row r="806" ht="15"/>
    <row r="976" ht="15"/>
    <row r="977" ht="15"/>
    <row r="978" ht="15"/>
    <row r="979" ht="15"/>
    <row r="980" ht="15"/>
    <row r="981" ht="15"/>
    <row r="987" ht="15"/>
    <row r="988" ht="15"/>
    <row r="989" ht="15"/>
    <row r="990" ht="15"/>
    <row r="991" ht="15"/>
    <row r="992" ht="15"/>
    <row r="993"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4" ht="15"/>
    <row r="1045" ht="15"/>
    <row r="1051" ht="15"/>
    <row r="1052" ht="15"/>
    <row r="1054" ht="15"/>
    <row r="1055" ht="15"/>
    <row r="1056" ht="15"/>
    <row r="1057" ht="15"/>
    <row r="1058" ht="15"/>
    <row r="1059" ht="15"/>
    <row r="1060" ht="15"/>
    <row r="1062" ht="15"/>
    <row r="1063" ht="15"/>
    <row r="1064"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3" ht="15"/>
    <row r="1134" ht="15"/>
    <row r="1135" ht="15"/>
    <row r="1136" ht="15"/>
    <row r="1137" ht="15"/>
    <row r="1138" ht="15"/>
    <row r="1139" ht="15"/>
    <row r="1140" ht="15"/>
    <row r="1141" ht="15"/>
    <row r="1142" ht="15"/>
    <row r="1143" ht="15"/>
    <row r="1144" ht="15"/>
    <row r="1145" ht="15"/>
    <row r="1146" ht="15"/>
    <row r="1148" ht="15"/>
    <row r="1149" ht="15"/>
    <row r="1150" ht="15"/>
    <row r="1151" ht="15"/>
    <row r="1152" ht="15"/>
    <row r="1153" ht="15"/>
    <row r="1154" ht="15"/>
    <row r="1155" ht="15"/>
    <row r="1156" ht="15"/>
    <row r="1157" ht="15"/>
    <row r="1158" ht="15"/>
    <row r="1159" ht="15"/>
    <row r="1162" ht="15"/>
    <row r="1163" ht="15"/>
    <row r="1164" ht="15"/>
    <row r="1165" ht="15"/>
    <row r="1166" ht="15"/>
    <row r="1167" ht="15"/>
    <row r="1168" ht="15"/>
    <row r="1170" ht="15"/>
    <row r="1171" ht="15"/>
    <row r="1172" ht="15"/>
    <row r="1173" ht="15"/>
    <row r="1174" ht="15"/>
    <row r="1175" ht="15"/>
    <row r="1176" ht="15"/>
    <row r="1177" ht="15"/>
    <row r="1178" ht="15"/>
    <row r="1179" ht="15"/>
    <row r="1180" ht="15"/>
    <row r="1182" ht="15"/>
    <row r="1183" ht="15"/>
    <row r="1184" ht="15"/>
    <row r="1185" ht="15"/>
    <row r="1186" ht="15"/>
    <row r="1187" ht="15"/>
    <row r="1188" ht="15"/>
    <row r="1189" ht="15"/>
    <row r="1190" ht="15"/>
    <row r="1191" ht="15"/>
    <row r="1199" ht="15"/>
    <row r="1200" ht="15"/>
    <row r="1203" ht="15"/>
    <row r="1204" ht="15"/>
    <row r="1205" ht="15"/>
    <row r="1206" ht="15"/>
    <row r="1207" ht="15"/>
    <row r="1208" ht="15"/>
    <row r="1209" ht="15"/>
    <row r="1210" ht="15"/>
    <row r="1213" ht="15"/>
    <row r="1214" ht="15"/>
    <row r="1215" ht="15"/>
    <row r="1216" ht="15"/>
    <row r="1217" ht="15"/>
    <row r="1218" ht="15"/>
    <row r="1219" ht="15"/>
    <row r="1220" ht="15"/>
    <row r="1221" ht="15"/>
    <row r="1222" ht="15"/>
    <row r="1223" ht="15"/>
    <row r="1224" ht="15"/>
    <row r="1226" ht="15"/>
    <row r="1227" ht="15"/>
    <row r="1228" ht="15"/>
    <row r="1231" ht="15"/>
    <row r="1233" ht="15"/>
    <row r="1235" ht="15"/>
    <row r="1238" ht="15"/>
    <row r="1239" ht="15"/>
    <row r="1240" ht="15"/>
    <row r="1242" ht="15"/>
    <row r="1244" ht="15"/>
    <row r="1245" ht="15"/>
    <row r="1246" ht="15"/>
    <row r="1247" ht="15"/>
    <row r="1248" ht="15"/>
    <row r="1250" ht="15"/>
    <row r="1251" ht="15"/>
    <row r="1252" ht="15"/>
    <row r="1253" ht="15"/>
    <row r="1255" ht="15"/>
    <row r="1257" ht="15"/>
    <row r="1258" ht="15"/>
    <row r="1260" ht="15"/>
    <row r="1261" ht="15"/>
    <row r="1262" ht="15"/>
    <row r="1263" ht="15"/>
    <row r="1265" ht="15"/>
    <row r="1267" ht="15"/>
    <row r="1268" ht="15"/>
    <row r="1269" ht="15"/>
    <row r="1270" ht="15"/>
    <row r="1272" ht="15"/>
    <row r="1273" ht="15"/>
    <row r="1274" ht="15"/>
    <row r="1275" ht="15"/>
    <row r="1276" ht="15"/>
    <row r="1277" ht="15"/>
    <row r="1278" ht="15"/>
    <row r="1281" ht="15"/>
    <row r="1283" ht="15"/>
    <row r="1284" ht="15"/>
    <row r="1285" ht="15"/>
    <row r="1286" ht="15"/>
    <row r="1287" ht="15"/>
    <row r="1288" ht="15"/>
    <row r="1289" ht="15"/>
    <row r="1290" ht="15"/>
    <row r="1293" ht="15"/>
    <row r="1294" ht="15"/>
    <row r="1296" ht="15"/>
    <row r="1298" ht="15"/>
    <row r="1299" ht="15"/>
    <row r="1300" ht="15"/>
    <row r="1301" ht="15"/>
    <row r="1302" ht="15"/>
  </sheetData>
  <dataValidations count="2">
    <dataValidation allowBlank="1" showInputMessage="1" showErrorMessage="1" sqref="E1" xr:uid="{920C6338-E771-4DAE-8C89-92A9093EA4DE}"/>
    <dataValidation type="list" allowBlank="1" showInputMessage="1" showErrorMessage="1" sqref="E2:E43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9"/>
  <sheetViews>
    <sheetView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2" t="s">
        <v>39108</v>
      </c>
      <c r="B2" s="173" t="str">
        <f>IFERROR(VLOOKUP(D2,DB!A:K,11,0),"")</f>
        <v>R6</v>
      </c>
      <c r="C2" s="174">
        <v>1</v>
      </c>
      <c r="D2" s="173" t="s">
        <v>34942</v>
      </c>
      <c r="E2" s="106" t="s">
        <v>38998</v>
      </c>
      <c r="F2" s="175">
        <v>45958.779328703706</v>
      </c>
      <c r="G2" s="116">
        <f ca="1">IFERROR(NOW()-F2,"-")</f>
        <v>0.2491190972214099</v>
      </c>
      <c r="H2" s="175">
        <v>45958.773611111108</v>
      </c>
      <c r="I2" s="173" t="str">
        <f>IFERROR(VLOOKUP(D2,DB!A:F,6,0),"")</f>
        <v>Generator-SG</v>
      </c>
      <c r="J2" s="173" t="str">
        <f>IFERROR(VLOOKUP(D2,DB!A:G,7,0),"")</f>
        <v>Vandalized</v>
      </c>
      <c r="K2" s="176" t="s">
        <v>39109</v>
      </c>
      <c r="L2" s="177" t="str">
        <f>IFERROR(VLOOKUP(D2,DB!A:I,9,0),"")</f>
        <v>Latis</v>
      </c>
      <c r="M2" s="171"/>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0" customHeight="1">
      <c r="A3" s="104"/>
      <c r="B3" s="103" t="str">
        <f>IFERROR(VLOOKUP(D3,DB!A:K,11,0),"")</f>
        <v/>
      </c>
      <c r="C3" s="105"/>
      <c r="D3" s="173"/>
      <c r="E3" s="106"/>
      <c r="F3" s="107"/>
      <c r="G3" s="77">
        <f ca="1">IFERROR(NOW()-F3,"-")</f>
        <v>45959.028447800927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45959.028447800927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45959.028447800927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45959.028447800927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45959.028447800927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45959.028447800927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45959.028447800927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45959.028447800927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45959.028447800927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45959.028447800927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45959.028447800927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45959.028447800927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45959.028447800927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45959.028447800927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45959.028447800927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45959.028447800927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45959.028447800927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45959.028447800927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45959.028447800927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45959.028447800927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45959.028447800927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45959.028447800927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45959.028447800927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45959.028447800927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45959.028447800927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45959.028447800927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45959.028447800927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45959.028447800927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45959.028447800927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45959.028447800927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45959.028447800927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45959.028447800927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45959.028447800927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45959.028447800927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45959.028447800927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45959.028447800927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45959.028447800927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45959.028447800927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45959.028447800927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45959.028447800927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45959.028447800927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45959.028447800927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45959.028447800927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45959.028447800927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45959.028447800927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45959.028447800927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45959.028447800927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45959.028447800927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45959.028447800927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45959.028447800927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45959.028447800927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45959.028447800927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45959.028447800927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45959.028447800927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45959.028447800927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45959.028447800927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45959.028447800927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45959.028447800927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45959.028447800927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45959.028447800927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45959.028447800927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45959.028447800927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45959.028447800927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45959.028447800927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45959.028447800927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45959.028447800927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45959.028447800927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45959.028447800927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45959.028447800927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45959.028447800927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45959.028447800927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45959.028447800927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45959.028447800927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45959.028447800927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45959.028447800927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45959.028447800927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45959.028447800927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45959.028447800927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45959.028447800927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45959.028447800927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45959.028447800927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45959.028447800927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45959.028447800927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45959.028447800927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45959.028447800927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45959.028447800927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45959.028447800927</v>
      </c>
      <c r="H89" s="107"/>
      <c r="I89" s="103" t="str">
        <f>IFERROR(VLOOKUP(D89,DB!A:F,6,0),"")</f>
        <v/>
      </c>
      <c r="J89" s="102" t="str">
        <f>IFERROR(VLOOKUP(D89,DB!A:G,7,0),"")</f>
        <v/>
      </c>
      <c r="K89" s="108"/>
      <c r="L89" s="109" t="str">
        <f>IFERROR(VLOOKUP(D89,DB!A:I,9,0),"")</f>
        <v/>
      </c>
    </row>
  </sheetData>
  <dataValidations count="2">
    <dataValidation allowBlank="1" showInputMessage="1" showErrorMessage="1" sqref="E1" xr:uid="{380493DB-286A-4683-AF55-C78F04945A49}"/>
    <dataValidation type="list" allowBlank="1" showInputMessage="1" showErrorMessage="1" sqref="E2 E3:E8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2025-10-28T21:41:01Z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