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78" documentId="120_S{2AC9BD13-BADA-5192-A53E-5A8FF88502F6}" xr6:coauthVersionLast="47" xr6:coauthVersionMax="47" xr10:uidLastSave="{CF7FF53F-E22B-4259-A757-6005EEF70AC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<sst xmlns="http://schemas.openxmlformats.org/spreadsheetml/2006/main" count="181537" uniqueCount="39146">
  <si>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</si>
  <si>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</si>
  <si>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</si>
  <si>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</si>
  <si>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</si>
  <si>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</si>
  <si>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</si>
  <si>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</si>
  <si>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</si>
  <si>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</si>
  <si>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</si>
  <si>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</si>
  <si>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</si>
  <si>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</si>
  <si>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</si>
  <si>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</si>
  <si>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</si>
  <si>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</si>
  <si>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</si>
  <si>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</si>
  <si>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</si>
  <si>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</si>
  <si>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</si>
  <si>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</si>
  <si>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</si>
  <si>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</si>
  <si>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</si>
  <si>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</si>
  <si>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</si>
  <si>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</si>
  <si>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</si>
  <si>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</si>
  <si>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</si>
  <si>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</si>
  <si>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</si>
  <si>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</si>
  <si>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</si>
  <si>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</si>
  <si>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</si>
  <si>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</si>
  <si>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</si>
  <si>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</si>
  <si>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</si>
  <si>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</si>
  <si>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</si>
  <si>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</si>
  <si>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</si>
  <si>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</si>
  <si>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</si>
  <si>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</si>
  <si>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</si>
  <si>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</si>
  <si>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</si>
  <si>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</si>
  <si>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</si>
  <si>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</si>
  <si>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</si>
  <si>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</si>
  <si>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</si>
  <si>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</si>
  <si>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</si>
  <si>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</si>
  <si>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</si>
  <si>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</si>
  <si>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</si>
  <si>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</si>
  <si>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</si>
  <si>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</si>
  <si>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</si>
  <si>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</si>
  <si>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</si>
  <si>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</si>
  <si>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</si>
  <si>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</si>
  <si>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</si>
  <si>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</si>
  <si>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</si>
  <si>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</si>
  <si>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</si>
  <si>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</si>
  <si>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</si>
  <si>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</si>
  <si>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</si>
  <si>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</si>
  <si>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</si>
  <si>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</si>
  <si>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</si>
  <si>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</si>
  <si>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</si>
  <si>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</si>
  <si>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</si>
  <si>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</si>
  <si>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</si>
  <si>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</si>
  <si>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</si>
  <si>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</si>
  <si>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</si>
  <si>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</si>
  <si>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</si>
  <si>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</si>
  <si>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</si>
  <si>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</si>
  <si>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</si>
  <si>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</si>
  <si>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</si>
  <si>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</si>
  <si>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</si>
  <si>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</si>
  <si>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</si>
  <si>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</si>
  <si>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</si>
  <si>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</si>
  <si>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</si>
  <si>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</si>
  <si>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</si>
  <si>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</si>
  <si>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</si>
  <si>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</si>
  <si>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</si>
  <si>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</si>
  <si>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</si>
  <si>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</si>
  <si>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</si>
  <si>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</si>
  <si>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</si>
  <si>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</si>
  <si>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</si>
  <si>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</si>
  <si>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</si>
  <si>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</si>
  <si>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</si>
  <si>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</si>
  <si>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</si>
  <si>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</si>
  <si>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</si>
  <si>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</si>
  <si>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</si>
  <si>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</si>
  <si>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</si>
  <si>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</si>
  <si>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</si>
  <si>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</si>
  <si>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</si>
  <si>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</si>
  <si>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</si>
  <si>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</si>
  <si>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</si>
  <si>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</si>
  <si>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</si>
  <si>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</si>
  <si>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</si>
  <si>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</si>
  <si>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</si>
  <si>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</si>
  <si>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</si>
  <si>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</si>
  <si>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</si>
  <si>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</si>
  <si>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</si>
  <si>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</si>
  <si>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</si>
  <si>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</si>
  <si>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</si>
  <si>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</si>
  <si>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</si>
  <si>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</si>
  <si>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</si>
  <si>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</si>
  <si>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</si>
  <si>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</si>
  <si>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</si>
  <si>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</si>
  <si>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</si>
  <si>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</si>
  <si>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</si>
  <si>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</si>
  <si>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</si>
  <si>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</si>
  <si>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</si>
  <si>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</si>
  <si>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</si>
  <si>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</si>
  <si>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</si>
  <si>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</si>
  <si>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</si>
  <si>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</si>
  <si>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</si>
  <si>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</si>
  <si>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</si>
  <si>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</si>
  <si>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</si>
  <si>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</si>
  <si>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</si>
  <si>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</si>
  <si>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</si>
  <si>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</si>
  <si>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</si>
  <si>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</si>
  <si>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</si>
  <si>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</si>
  <si>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</si>
  <si>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</si>
  <si>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</si>
  <si>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</si>
  <si>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</si>
  <si>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</si>
  <si>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</si>
  <si>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</si>
  <si>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</si>
  <si>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</si>
  <si>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</si>
  <si>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</si>
  <si>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</si>
  <si>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</si>
  <si>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</si>
  <si>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</si>
  <si>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</si>
  <si>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</si>
  <si>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</si>
  <si>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</si>
  <si>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</si>
  <si>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</si>
  <si>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</si>
  <si>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</si>
  <si>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</si>
  <si>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</si>
  <si>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</si>
  <si>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</si>
  <si>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</si>
  <si>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</si>
  <si>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</si>
  <si>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</si>
  <si>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</si>
  <si>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</si>
  <si>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</si>
  <si>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</si>
  <si>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</si>
  <si>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</si>
  <si>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</si>
  <si>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</si>
  <si>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</si>
  <si>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</si>
  <si>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</si>
  <si>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</si>
  <si>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</si>
  <si>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</si>
  <si>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</si>
  <si>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</si>
  <si>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</si>
  <si>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</si>
  <si>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</si>
  <si>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</si>
  <si>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</si>
  <si>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</si>
  <si>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</si>
  <si>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</si>
  <si>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</si>
  <si>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</si>
  <si>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</si>
  <si>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</si>
  <si>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</si>
  <si>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</si>
  <si>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</si>
  <si>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</si>
  <si>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</si>
  <si>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</si>
  <si>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</si>
  <si>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</si>
  <si>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</si>
  <si>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</si>
  <si>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</si>
  <si>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</si>
  <si>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</si>
  <si>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</si>
  <si>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</si>
  <si>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</si>
  <si>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</si>
  <si>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</si>
  <si>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</si>
  <si>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</si>
  <si>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</si>
  <si>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</si>
  <si>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</si>
  <si>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</si>
  <si>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</si>
  <si>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</si>
  <si>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</si>
  <si>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</si>
  <si>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</si>
  <si>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</si>
  <si>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</si>
  <si>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</si>
  <si>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</si>
  <si>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</si>
  <si>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</si>
  <si>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</si>
  <si>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</si>
  <si>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</si>
  <si>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</si>
  <si>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</si>
  <si>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</si>
  <si>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</si>
  <si>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</si>
  <si>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</si>
  <si>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</si>
  <si>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</si>
  <si>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</si>
  <si>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</si>
  <si>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</si>
  <si>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</si>
  <si>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</si>
  <si>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</si>
  <si>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</si>
  <si>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</si>
  <si>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</si>
  <si>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</si>
  <si>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</si>
  <si>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</si>
  <si>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</si>
  <si>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</si>
  <si>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</si>
  <si>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</si>
  <si>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</si>
  <si>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</si>
  <si>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</si>
  <si>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</si>
  <si>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</si>
  <si>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</si>
  <si>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</si>
  <si>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</si>
  <si>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</si>
  <si>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</si>
  <si>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</si>
  <si>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</si>
  <si>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</si>
  <si>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</si>
  <si>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</si>
  <si>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</si>
  <si>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</si>
  <si>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</si>
  <si>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</si>
  <si>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</si>
  <si>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</si>
  <si>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</si>
  <si>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</si>
  <si>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</si>
  <si>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</si>
  <si>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</si>
  <si>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</si>
  <si>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</si>
  <si>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</si>
  <si>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</si>
  <si>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</si>
  <si>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</si>
  <si>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</si>
  <si>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</si>
  <si>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</si>
  <si>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</si>
  <si>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</si>
  <si>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</si>
  <si>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</si>
  <si>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</si>
  <si>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</si>
  <si>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</si>
  <si>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</si>
  <si>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</si>
  <si>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</si>
  <si>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</si>
  <si>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</si>
  <si>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</si>
  <si>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</si>
  <si>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</si>
  <si>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</si>
  <si>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</si>
  <si>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</si>
  <si>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</si>
  <si>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</si>
  <si>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</si>
  <si>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</si>
  <si>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</si>
  <si>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</si>
  <si>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</si>
  <si>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</si>
  <si>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</si>
  <si>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</si>
  <si>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</si>
  <si>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</si>
  <si>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</si>
  <si>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</si>
  <si>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</si>
  <si>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</si>
  <si>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</si>
  <si>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</si>
  <si>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</si>
  <si>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</si>
  <si>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</si>
  <si>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</si>
  <si>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</si>
  <si>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</si>
  <si>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</si>
  <si>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</si>
  <si>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</si>
  <si>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</si>
  <si>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</si>
  <si>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</si>
  <si>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</si>
  <si>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</si>
  <si>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</si>
  <si>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</si>
  <si>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</si>
  <si>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</si>
  <si>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</si>
  <si>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</si>
  <si>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</si>
  <si>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</si>
  <si>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</si>
  <si>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</si>
  <si>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</si>
  <si>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</si>
  <si>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</si>
  <si>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</si>
  <si>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</si>
  <si>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</si>
  <si>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</si>
  <si>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</si>
  <si>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</si>
  <si>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</si>
  <si>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</si>
  <si>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</si>
  <si>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</si>
  <si>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</si>
  <si>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</si>
  <si>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</si>
  <si>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</si>
  <si>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</si>
  <si>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</si>
  <si>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</si>
  <si>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</si>
  <si>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</si>
  <si>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</si>
  <si>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</si>
  <si>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</si>
  <si>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</si>
  <si>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</si>
  <si>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</si>
  <si>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</si>
  <si>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</si>
  <si>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</si>
  <si>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</si>
  <si>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</si>
  <si>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</si>
  <si>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</si>
  <si>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</si>
  <si>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</si>
  <si>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</si>
  <si>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</si>
  <si>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</si>
  <si>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</si>
  <si>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</si>
  <si>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</si>
  <si>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</si>
  <si>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</si>
  <si>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</si>
  <si>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</si>
  <si>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</si>
  <si>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</si>
  <si>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</si>
  <si>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</si>
  <si>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</si>
  <si>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</si>
  <si>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</si>
  <si>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</si>
  <si>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</si>
  <si>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</si>
  <si>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</si>
  <si>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</si>
  <si>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</si>
  <si>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</si>
  <si>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</si>
  <si>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</si>
  <si>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</si>
  <si>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</si>
  <si>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</si>
  <si>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</si>
  <si>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</si>
  <si>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</si>
  <si>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</si>
  <si>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</si>
  <si>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</si>
  <si>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</si>
  <si>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</si>
  <si>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</si>
  <si>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</si>
  <si>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</si>
  <si>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</si>
  <si>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</si>
  <si>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</si>
  <si>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</si>
  <si>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</si>
  <si>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</si>
  <si>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</si>
  <si>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</si>
  <si>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</si>
  <si>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</si>
  <si>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</si>
  <si>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</si>
  <si>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</si>
  <si>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</si>
  <si>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</si>
  <si>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</si>
  <si>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</si>
  <si>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</si>
  <si>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</si>
  <si>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</si>
  <si>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</si>
  <si>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</si>
  <si>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</si>
  <si>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</si>
  <si>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</si>
  <si>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</si>
  <si>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</si>
  <si>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</si>
  <si>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</si>
  <si>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</si>
  <si>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</si>
  <si>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</si>
  <si>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</si>
  <si>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</si>
  <si>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</si>
  <si>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</si>
  <si>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</si>
  <si>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</si>
  <si>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</si>
  <si>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</si>
  <si>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</si>
  <si>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</si>
  <si>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</si>
  <si>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</si>
  <si>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</si>
  <si>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</si>
  <si>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</si>
  <si>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</si>
  <si>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</si>
  <si>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</si>
  <si>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</si>
  <si>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</si>
  <si>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</si>
  <si>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</si>
  <si>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</si>
  <si>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</si>
  <si>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</si>
  <si>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</si>
  <si>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</si>
  <si>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</si>
  <si>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</si>
  <si>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</si>
  <si>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</si>
  <si>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</si>
  <si>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</si>
  <si>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</si>
  <si>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</si>
  <si>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</si>
  <si>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</si>
  <si>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</si>
  <si>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</si>
  <si>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</si>
  <si>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</si>
  <si>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</si>
  <si>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</si>
  <si>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</si>
  <si>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</si>
  <si>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</si>
  <si>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</si>
  <si>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</si>
  <si>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</si>
  <si>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</si>
  <si>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</si>
  <si>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</si>
  <si>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</si>
  <si>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</si>
  <si>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</si>
  <si>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</si>
  <si>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</si>
  <si>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</si>
  <si>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</si>
  <si>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</si>
  <si>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</si>
  <si>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</si>
  <si>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</si>
  <si>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</si>
  <si>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</si>
  <si>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</si>
  <si>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</si>
  <si>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</si>
  <si>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</si>
  <si>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</si>
  <si>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</si>
  <si>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</si>
  <si>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</si>
  <si>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</si>
  <si>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</si>
  <si>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</si>
  <si>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</si>
  <si>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</si>
  <si>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</si>
  <si>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</si>
  <si>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</si>
  <si>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</si>
  <si>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</si>
  <si>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</si>
  <si>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</si>
  <si>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</si>
  <si>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</si>
  <si>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</si>
  <si>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</si>
  <si>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</si>
  <si>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</si>
  <si>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</si>
  <si>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</si>
  <si>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</si>
  <si>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</si>
  <si>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</si>
  <si>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</si>
  <si>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</si>
  <si>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</si>
  <si>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</si>
  <si>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</si>
  <si>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</si>
  <si>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</si>
  <si>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</si>
  <si>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</si>
  <si>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</si>
  <si>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</si>
  <si>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</si>
  <si>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</si>
  <si>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</si>
  <si>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</si>
  <si>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</si>
  <si>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</si>
  <si>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</si>
  <si>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</si>
  <si>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</si>
  <si>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</si>
  <si>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</si>
  <si>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</si>
  <si>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</si>
  <si>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</si>
  <si>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</si>
  <si>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</si>
  <si>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</si>
  <si>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</si>
  <si>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</si>
  <si>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</si>
  <si>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</si>
  <si>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</si>
  <si>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</si>
  <si>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</si>
  <si>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</si>
  <si>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</si>
  <si>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</si>
  <si>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</si>
  <si>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</si>
  <si>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</si>
  <si>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</si>
  <si>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</si>
  <si>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</si>
  <si>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</si>
  <si>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</si>
  <si>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</si>
  <si>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</si>
  <si>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</si>
  <si>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</si>
  <si>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</si>
  <si>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</si>
  <si>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</si>
  <si>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</si>
  <si>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</si>
  <si>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</si>
  <si>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</si>
  <si>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</si>
  <si>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</si>
  <si>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</si>
  <si>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</si>
  <si>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</si>
  <si>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</si>
  <si>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</si>
  <si>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</si>
  <si>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</si>
  <si>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</si>
  <si>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</si>
  <si>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</si>
  <si>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</si>
  <si>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</si>
  <si>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</si>
  <si>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</si>
  <si>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</si>
  <si>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</si>
  <si>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</si>
  <si>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</si>
  <si>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</si>
  <si>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</si>
  <si>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</si>
  <si>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</si>
  <si>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</si>
  <si>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</si>
  <si>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</si>
  <si>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</si>
  <si>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</si>
  <si>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</si>
  <si>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</si>
  <si>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</si>
  <si>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</si>
  <si>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</si>
  <si>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</si>
  <si>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</si>
  <si>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</si>
  <si>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</si>
  <si>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</si>
  <si>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</si>
  <si>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</si>
  <si>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</si>
  <si>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</si>
  <si>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</si>
  <si>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</si>
  <si>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</si>
  <si>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</si>
  <si>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</si>
  <si>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</si>
  <si>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</si>
  <si>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</si>
  <si>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</si>
  <si>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</si>
  <si>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</si>
  <si>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</si>
  <si>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</si>
  <si>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</si>
  <si>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</si>
  <si>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</si>
  <si>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</si>
  <si>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</si>
  <si>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</si>
  <si>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</si>
  <si>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</si>
  <si>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</si>
  <si>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</si>
  <si>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</si>
  <si>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</si>
  <si>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</si>
  <si>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</si>
  <si>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</si>
  <si>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</si>
  <si>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</si>
  <si>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</si>
  <si>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</si>
  <si>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</si>
  <si>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</si>
  <si>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</si>
  <si>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</si>
  <si>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</si>
  <si>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</si>
  <si>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</si>
  <si>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</si>
  <si>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</si>
  <si>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</si>
  <si>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</si>
  <si>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</si>
  <si>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</si>
  <si>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</si>
  <si>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</si>
  <si>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</si>
  <si>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</si>
  <si>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</si>
  <si>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</si>
  <si>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</si>
  <si>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</si>
  <si>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</si>
  <si>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</si>
  <si>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</si>
  <si>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</si>
  <si>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</si>
  <si>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</si>
  <si>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</si>
  <si>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</si>
  <si>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</si>
  <si>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</si>
  <si>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</si>
  <si>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</si>
  <si>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</si>
  <si>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</si>
  <si>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</si>
  <si>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</si>
  <si>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</si>
  <si>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</si>
  <si>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</si>
  <si>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</si>
  <si>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</si>
  <si>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</si>
  <si>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</si>
  <si>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</si>
  <si>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</si>
  <si>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</si>
  <si>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</si>
  <si>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</si>
  <si>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</si>
  <si>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</si>
  <si>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</si>
  <si>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</si>
  <si>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</si>
  <si>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</si>
  <si>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</si>
  <si>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</si>
  <si>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</si>
  <si>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</si>
  <si>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</si>
  <si>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</si>
  <si>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</si>
  <si>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</si>
  <si>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</si>
  <si>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</si>
  <si>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</si>
  <si>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</si>
  <si>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</si>
  <si>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</si>
  <si>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</si>
  <si>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</si>
  <si>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</si>
  <si>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</si>
  <si>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</si>
  <si>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</si>
  <si>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</si>
  <si>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</si>
  <si>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</si>
  <si>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</si>
  <si>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</si>
  <si>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</si>
  <si>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</si>
  <si>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</si>
  <si>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</si>
  <si>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</si>
  <si>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</si>
  <si>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</si>
  <si>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</si>
  <si>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</si>
  <si>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</si>
  <si>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</si>
  <si>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</si>
  <si>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</si>
  <si>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</si>
  <si>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</si>
  <si>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</si>
  <si>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</si>
  <si>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</si>
  <si>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</si>
  <si>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</si>
  <si>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</si>
  <si>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</si>
  <si>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</si>
  <si>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</si>
  <si>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</si>
  <si>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</si>
  <si>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</si>
  <si>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</si>
  <si>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</si>
  <si>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</si>
  <si>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</si>
  <si>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</si>
  <si>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</si>
  <si>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</si>
  <si>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</si>
  <si>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</si>
  <si>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</si>
  <si>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</si>
  <si>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</si>
  <si>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</si>
  <si>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</si>
  <si>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</si>
  <si>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</si>
  <si>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</si>
  <si>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</si>
  <si>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</si>
  <si>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</si>
  <si>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</si>
  <si>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</si>
  <si>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</si>
  <si>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</si>
  <si>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</si>
  <si>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</si>
  <si>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</si>
  <si>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</si>
  <si>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</si>
  <si>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</si>
  <si>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</si>
  <si>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</si>
  <si>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</si>
  <si>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</si>
  <si>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</si>
  <si>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</si>
  <si>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</si>
  <si>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</si>
  <si>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</si>
  <si>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</si>
  <si>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</si>
  <si>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</si>
  <si>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</si>
  <si>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</si>
  <si>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</si>
  <si>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</si>
  <si>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</si>
  <si>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</si>
  <si>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</si>
  <si>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</si>
  <si>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</si>
  <si>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</si>
  <si>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</si>
  <si>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</si>
  <si>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</si>
  <si>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</si>
  <si>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</si>
  <si>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</si>
  <si>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</si>
  <si>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</si>
  <si>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</si>
  <si>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</si>
  <si>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</si>
  <si>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</si>
  <si>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</si>
  <si>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</si>
  <si>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</si>
  <si>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</si>
  <si>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</si>
  <si>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</si>
  <si>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</si>
  <si>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</si>
  <si>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</si>
  <si>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</si>
  <si>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</si>
  <si>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</si>
  <si>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</si>
  <si>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</si>
  <si>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</si>
  <si>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</si>
  <si>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</si>
  <si>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</si>
  <si>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</si>
  <si>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</si>
  <si>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</si>
  <si>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</si>
  <si>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</si>
  <si>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</si>
  <si>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</si>
  <si>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</si>
  <si>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</si>
  <si>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</si>
  <si>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</si>
  <si>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</si>
  <si>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</si>
  <si>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</si>
  <si>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</si>
  <si>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</si>
  <si>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</si>
  <si>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</si>
  <si>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</si>
  <si>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</si>
  <si>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</si>
  <si>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</si>
  <si>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</si>
  <si>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</si>
  <si>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</si>
  <si>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</si>
  <si>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</si>
  <si>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</si>
  <si>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</si>
  <si>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</si>
  <si>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</si>
  <si>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</si>
  <si>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</si>
  <si>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</si>
  <si>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</si>
  <si>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</si>
  <si>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</si>
  <si>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</si>
  <si>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</si>
  <si>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</si>
  <si>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</si>
  <si>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</si>
  <si>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</si>
  <si>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</si>
  <si>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</si>
  <si>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</si>
  <si>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</si>
  <si>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</si>
  <si>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</si>
  <si>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</si>
  <si>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</si>
  <si>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</si>
  <si>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</si>
  <si>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</si>
  <si>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</si>
  <si>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</si>
  <si>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</si>
  <si>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</si>
  <si>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</si>
  <si>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</si>
  <si>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</si>
  <si>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</si>
  <si>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</si>
  <si>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</si>
  <si>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</si>
  <si>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</si>
  <si>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</si>
  <si>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</si>
  <si>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</si>
  <si>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</si>
  <si>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</si>
  <si>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</si>
  <si>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</si>
  <si>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</si>
  <si>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</si>
  <si>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</si>
  <si>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</si>
  <si>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</si>
  <si>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</si>
  <si>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</si>
  <si>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</si>
  <si>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</si>
  <si>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</si>
  <si>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</si>
  <si>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</si>
  <si>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</si>
  <si>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</si>
  <si>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</si>
  <si>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</si>
  <si>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</si>
  <si>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</si>
  <si>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</si>
  <si>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</si>
  <si>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</si>
  <si>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</si>
  <si>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</si>
  <si>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</si>
  <si>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</si>
  <si>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</si>
  <si>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</si>
  <si>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</si>
  <si>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</si>
  <si>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</si>
  <si>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</si>
  <si>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</si>
  <si>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</si>
  <si>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</si>
  <si>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</si>
  <si>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</si>
  <si>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</si>
  <si>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</si>
  <si>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</si>
  <si>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</si>
  <si>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</si>
  <si>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</si>
  <si>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</si>
  <si>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</si>
  <si>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</si>
  <si>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</si>
  <si>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</si>
  <si>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</si>
  <si>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</si>
  <si>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</si>
  <si>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</si>
  <si>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</si>
  <si>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</si>
  <si>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</si>
  <si>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</si>
  <si>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</si>
  <si>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</si>
  <si>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</si>
  <si>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</si>
  <si>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</si>
  <si>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</si>
  <si>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</si>
  <si>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</si>
  <si>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</si>
  <si>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</si>
  <si>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</si>
  <si>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</si>
  <si>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</si>
  <si>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</si>
  <si>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</si>
  <si>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</si>
  <si>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</si>
  <si>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</si>
  <si>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</si>
  <si>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</si>
  <si>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</si>
  <si>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</si>
  <si>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</si>
  <si>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</si>
  <si>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</si>
  <si>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</si>
  <si>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</si>
  <si>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</si>
  <si>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</si>
  <si>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</si>
  <si>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</si>
  <si>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</si>
  <si>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</si>
  <si>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</si>
  <si>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</si>
  <si>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</si>
  <si>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</si>
  <si>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</si>
  <si>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</si>
  <si>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</si>
  <si>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</si>
  <si>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</si>
  <si>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</si>
  <si>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</si>
  <si>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</si>
  <si>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</si>
  <si>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</si>
  <si>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</si>
  <si>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</si>
  <si>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</si>
  <si>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</si>
  <si>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</si>
  <si>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</si>
  <si>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</si>
  <si>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</si>
  <si>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</si>
  <si>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</si>
  <si>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</si>
  <si>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</si>
  <si>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</si>
  <si>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</si>
  <si>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</si>
  <si>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</si>
  <si>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</si>
  <si>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</si>
  <si>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</si>
  <si>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</si>
  <si>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</si>
  <si>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</si>
  <si>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</si>
  <si>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</si>
  <si>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</si>
  <si>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</si>
  <si>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</si>
  <si>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</si>
  <si>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</si>
  <si>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</si>
  <si>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</si>
  <si>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</si>
  <si>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</si>
  <si>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</si>
  <si>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</si>
  <si>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</si>
  <si>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</si>
  <si>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</si>
  <si>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</si>
  <si>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</si>
  <si>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</si>
  <si>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</si>
  <si>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</si>
  <si>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</si>
  <si>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</si>
  <si>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</si>
  <si>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</si>
  <si>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</si>
  <si>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</si>
  <si>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</si>
  <si>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</si>
  <si>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</si>
  <si>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</si>
  <si>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</si>
  <si>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</si>
  <si>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</si>
  <si>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</si>
  <si>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</si>
  <si>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</si>
  <si>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</si>
  <si>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</si>
  <si>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</si>
  <si>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</si>
  <si>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</si>
  <si>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</si>
  <si>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</si>
  <si>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</si>
  <si>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</si>
  <si>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</si>
  <si>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</si>
  <si>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</si>
  <si>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</si>
  <si>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</si>
  <si>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</si>
  <si>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</si>
  <si>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</si>
  <si>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</si>
  <si>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</si>
  <si>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</si>
  <si>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</si>
  <si>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</si>
  <si>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</si>
  <si>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</si>
  <si>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</si>
  <si>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</si>
  <si>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</si>
  <si>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</si>
  <si>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</si>
  <si>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</si>
  <si>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</si>
  <si>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</si>
  <si>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</si>
  <si>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</si>
  <si>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</si>
  <si>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</si>
  <si>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</si>
  <si>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</si>
  <si>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</si>
  <si>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</si>
  <si>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</si>
  <si>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</si>
  <si>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</si>
  <si>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</si>
  <si>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</si>
  <si>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</si>
  <si>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</si>
  <si>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</si>
  <si>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</si>
  <si>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</si>
  <si>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</si>
  <si>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</si>
  <si>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</si>
  <si>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</si>
  <si>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</si>
  <si>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</si>
  <si>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</si>
  <si>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</si>
  <si>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</si>
  <si>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</si>
  <si>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</si>
  <si>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</si>
  <si>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</si>
  <si>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</si>
  <si>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</si>
  <si>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</si>
  <si>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</si>
  <si>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</si>
  <si>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</si>
  <si>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</si>
  <si>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</si>
  <si>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</si>
  <si>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</si>
  <si>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</si>
  <si>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</si>
  <si>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</si>
  <si>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</si>
  <si>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</si>
  <si>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</si>
  <si>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</si>
  <si>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</si>
  <si>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</si>
  <si>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</si>
  <si>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</si>
  <si>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</si>
  <si>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</si>
  <si>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</si>
  <si>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</si>
  <si>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</si>
  <si>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</si>
  <si>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</si>
  <si>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</si>
  <si>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</si>
  <si>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</si>
  <si>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</si>
  <si>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</si>
  <si>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</si>
  <si>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</si>
  <si>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</si>
  <si>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</si>
  <si>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</si>
  <si>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</si>
  <si>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</si>
  <si>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</si>
  <si>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</si>
  <si>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</si>
  <si>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</si>
  <si>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</si>
  <si>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</si>
  <si>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</si>
  <si>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</si>
  <si>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</si>
  <si>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</si>
  <si>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</si>
  <si>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</si>
  <si>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</si>
  <si>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</si>
  <si>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</si>
  <si>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</si>
  <si>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</si>
  <si>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</si>
  <si>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</si>
  <si>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</si>
  <si>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</si>
  <si>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</si>
  <si>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</si>
  <si>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</si>
  <si>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</si>
  <si>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</si>
  <si>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</si>
  <si>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</si>
  <si>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</si>
  <si>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</si>
  <si>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</si>
  <si>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</si>
  <si>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</si>
  <si>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</si>
  <si>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</si>
  <si>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</si>
  <si>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</si>
  <si>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</si>
  <si>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</si>
  <si>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</si>
  <si>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</si>
  <si>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</si>
  <si>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</si>
  <si>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</si>
  <si>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</si>
  <si>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</si>
  <si>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</si>
  <si>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</si>
  <si>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</si>
  <si>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</si>
  <si>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</si>
  <si>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</si>
  <si>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</si>
  <si>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</si>
  <si>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</si>
  <si>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</si>
  <si>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</si>
  <si>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</si>
  <si>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</si>
  <si>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</si>
  <si>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</si>
  <si>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</si>
  <si>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</si>
  <si>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</si>
  <si>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</si>
  <si>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</si>
  <si>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</si>
  <si>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</si>
  <si>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</si>
  <si>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</si>
  <si>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</si>
  <si>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</si>
  <si>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</si>
  <si>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</si>
  <si>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</si>
  <si>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</si>
  <si>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</si>
  <si>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</si>
  <si>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</si>
  <si>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</si>
  <si>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</si>
  <si>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</si>
  <si>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</si>
  <si>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</si>
  <si>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</si>
  <si>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</si>
  <si>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</si>
  <si>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</si>
  <si>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</si>
  <si>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</si>
  <si>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</si>
  <si>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</si>
  <si>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</si>
  <si>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</si>
  <si>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</si>
  <si>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</si>
  <si>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</si>
  <si>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</si>
  <si>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</si>
  <si>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</si>
  <si>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</si>
  <si>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</si>
  <si>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</si>
  <si>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</si>
  <si>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</si>
  <si>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</si>
  <si>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</si>
  <si>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</si>
  <si>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</si>
  <si>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</si>
  <si>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</si>
  <si>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</si>
  <si>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</si>
  <si>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</si>
  <si>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</si>
  <si>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</si>
  <si>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</si>
  <si>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</si>
  <si>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</si>
  <si>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</si>
  <si>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</si>
  <si>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</si>
  <si>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</si>
  <si>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</si>
  <si>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</si>
  <si>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</si>
  <si>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</si>
  <si>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</si>
  <si>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</si>
  <si>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</si>
  <si>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</si>
  <si>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</si>
  <si>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</si>
  <si>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</si>
  <si>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</si>
  <si>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</si>
  <si>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</si>
  <si>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</si>
  <si>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</si>
  <si>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</si>
  <si>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</si>
  <si>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</si>
  <si>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</si>
  <si>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</si>
  <si>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</si>
  <si>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</si>
  <si>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</si>
  <si>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</si>
  <si>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</si>
  <si>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</si>
  <si>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</si>
  <si>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</si>
  <si>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</si>
  <si>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</si>
  <si>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</si>
  <si>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</si>
  <si>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</si>
  <si>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</si>
  <si>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</si>
  <si>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</si>
  <si>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</si>
  <si>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</si>
  <si>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</si>
  <si>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</si>
  <si>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</si>
  <si>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</si>
  <si>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</si>
  <si>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</si>
  <si>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</si>
  <si>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</si>
  <si>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</si>
  <si>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</si>
  <si>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</si>
  <si>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</si>
  <si>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</si>
  <si>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</si>
  <si>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</si>
  <si>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</si>
  <si>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</si>
  <si>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</si>
  <si>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</si>
  <si>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</si>
  <si>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</si>
  <si>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</si>
  <si>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</si>
  <si>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</si>
  <si>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</si>
  <si>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</si>
  <si>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</si>
  <si>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</si>
  <si>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</si>
  <si>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</si>
  <si>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</si>
  <si>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</si>
  <si>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</si>
  <si>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</si>
  <si>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</si>
  <si>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</si>
  <si>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</si>
  <si>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</si>
  <si>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</si>
  <si>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</si>
  <si>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</si>
  <si>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</si>
  <si>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</si>
  <si>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</si>
  <si>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</si>
  <si>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</si>
  <si>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</si>
  <si>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</si>
  <si>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</si>
  <si>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</si>
  <si>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</si>
  <si>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</si>
  <si>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</si>
  <si>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</si>
  <si>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</si>
  <si>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</si>
  <si>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</si>
  <si>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</si>
  <si>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</si>
  <si>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</si>
  <si>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</si>
  <si>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</si>
  <si>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</si>
  <si>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</si>
  <si>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</si>
  <si>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</si>
  <si>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</si>
  <si>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</si>
  <si>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</si>
  <si>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</si>
  <si>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</si>
  <si>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</si>
  <si>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</si>
  <si>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</si>
  <si>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</si>
  <si>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</si>
  <si>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</si>
  <si>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</si>
  <si>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</si>
  <si>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</si>
  <si>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</si>
  <si>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</si>
  <si>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</si>
  <si>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</si>
  <si>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</si>
  <si>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</si>
  <si>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</si>
  <si>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</si>
  <si>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</si>
  <si>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</si>
  <si>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</si>
  <si>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</si>
  <si>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</si>
  <si>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</si>
  <si>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</si>
  <si>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</si>
  <si>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</si>
  <si>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</si>
  <si>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</si>
  <si>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</si>
  <si>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</si>
  <si>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</si>
  <si>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</si>
  <si>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</si>
  <si>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</si>
  <si>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</si>
  <si>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</si>
  <si>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</si>
  <si>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</si>
  <si>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</si>
  <si>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</si>
  <si>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</si>
  <si>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</si>
  <si>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</si>
  <si>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</si>
  <si>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</si>
  <si>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</si>
  <si>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</si>
  <si>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</si>
  <si>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</si>
  <si>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</si>
  <si>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</si>
  <si>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</si>
  <si>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</si>
  <si>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</si>
  <si>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</si>
  <si>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</si>
  <si>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</si>
  <si>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</si>
  <si>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</si>
  <si>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</si>
  <si>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</si>
  <si>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</si>
  <si>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</si>
  <si>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</si>
  <si>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</si>
  <si>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</si>
  <si>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</si>
  <si>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</si>
  <si>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</si>
  <si>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</si>
  <si>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</si>
  <si>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</si>
  <si>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</si>
  <si>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</si>
  <si>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</si>
  <si>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</si>
  <si>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</si>
  <si>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</si>
  <si>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</si>
  <si>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</si>
  <si>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</si>
  <si>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</si>
  <si>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</si>
  <si>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</si>
  <si>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</si>
  <si>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</si>
  <si>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</si>
  <si>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</si>
  <si>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</si>
  <si>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</si>
  <si>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</si>
  <si>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</si>
  <si>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</si>
  <si>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</si>
  <si>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</si>
  <si>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</si>
  <si>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</si>
  <si>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</si>
  <si>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</si>
  <si>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</si>
  <si>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</si>
  <si>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</si>
  <si>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</si>
  <si>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</si>
  <si>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</si>
  <si>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</si>
  <si>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</si>
  <si>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</si>
  <si>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</si>
  <si>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</si>
  <si>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</si>
  <si>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</si>
  <si>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</si>
  <si>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</si>
  <si>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</si>
  <si>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</si>
  <si>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</si>
  <si>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</si>
  <si>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</si>
  <si>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</si>
  <si>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</si>
  <si>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</si>
  <si>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</si>
  <si>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</si>
  <si>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</si>
  <si>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</si>
  <si>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</si>
  <si>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</si>
  <si>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</si>
  <si>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</si>
  <si>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</si>
  <si>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</si>
  <si>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</si>
  <si>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</si>
  <si>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</si>
  <si>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</si>
  <si>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</si>
  <si>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</si>
  <si>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</si>
  <si>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</si>
  <si>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</si>
  <si>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</si>
  <si>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</si>
  <si>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</si>
  <si>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</si>
  <si>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</si>
  <si>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</si>
  <si>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</si>
  <si>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</si>
  <si>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</si>
  <si>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</si>
  <si>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</si>
  <si>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</si>
  <si>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</si>
  <si>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</si>
  <si>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</si>
  <si>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</si>
  <si>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</si>
  <si>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</si>
  <si>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</si>
  <si>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</si>
  <si>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</si>
  <si>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</si>
  <si>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</si>
  <si>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</si>
  <si>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</si>
  <si>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</si>
  <si>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</si>
  <si>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</si>
  <si>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</si>
  <si>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</si>
  <si>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</si>
  <si>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</si>
  <si>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</si>
  <si>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</si>
  <si>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</si>
  <si>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</si>
  <si>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</si>
  <si>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</si>
  <si>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</si>
  <si>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</si>
  <si>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</si>
  <si>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</si>
  <si>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</si>
  <si>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</si>
  <si>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</si>
  <si>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</si>
  <si>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</si>
  <si>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</si>
  <si>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</si>
  <si>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</si>
  <si>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</si>
  <si>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</si>
  <si>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</si>
  <si>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</si>
  <si>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</si>
  <si>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</si>
  <si>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</si>
  <si>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</si>
  <si>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</si>
  <si>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</si>
  <si>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</si>
  <si>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</si>
  <si>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</si>
  <si>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</si>
  <si>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</si>
  <si>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</si>
  <si>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</si>
  <si>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</si>
  <si>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</si>
  <si>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</si>
  <si>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</si>
  <si>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</si>
  <si>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</si>
  <si>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</si>
  <si>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</si>
  <si>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</si>
  <si>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</si>
  <si>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</si>
  <si>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</si>
  <si>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</si>
  <si>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</si>
  <si>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</si>
  <si>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</si>
  <si>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</si>
  <si>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</si>
  <si>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</si>
  <si>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</si>
  <si>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</si>
  <si>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</si>
  <si>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</si>
  <si>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</si>
  <si>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</si>
  <si>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</si>
  <si>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</si>
  <si>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</si>
  <si>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</si>
  <si>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</si>
  <si>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</si>
  <si>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</si>
  <si>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</si>
  <si>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</si>
  <si>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</si>
  <si>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</si>
  <si>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</si>
  <si>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</si>
  <si>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</si>
  <si>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</si>
  <si>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</si>
  <si>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</si>
  <si>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</si>
  <si>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</si>
  <si>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</si>
  <si>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</si>
  <si>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</si>
  <si>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</si>
  <si>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</si>
  <si>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</si>
  <si>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</si>
  <si>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</si>
  <si>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</si>
  <si>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</si>
  <si>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</si>
  <si>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</si>
  <si>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</si>
  <si>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</si>
  <si>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</si>
  <si>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</si>
  <si>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</si>
  <si>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</si>
  <si>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</si>
  <si>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</si>
  <si>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</si>
  <si>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</si>
  <si>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</si>
  <si>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</si>
  <si>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</si>
  <si>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</si>
  <si>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</si>
  <si>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</si>
  <si>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</si>
  <si>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</si>
  <si>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</si>
  <si>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</si>
  <si>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</si>
  <si>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</si>
  <si>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</si>
  <si>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</si>
  <si>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</si>
  <si>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</si>
  <si>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</si>
  <si>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</si>
  <si>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</si>
  <si>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</si>
  <si>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</si>
  <si>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</si>
  <si>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</si>
  <si>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</si>
  <si>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</si>
  <si>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</si>
  <si>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</si>
  <si>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</si>
  <si>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</si>
  <si>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</si>
  <si>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</si>
  <si>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</si>
  <si>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</si>
  <si>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</si>
  <si>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</si>
  <si>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</si>
  <si>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</si>
  <si>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</si>
  <si>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</si>
  <si>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</si>
  <si>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</si>
  <si>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</si>
  <si>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</si>
  <si>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</si>
  <si>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</si>
  <si>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</si>
  <si>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</si>
  <si>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</si>
  <si>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</si>
  <si>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</si>
  <si>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</si>
  <si>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</si>
  <si>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</si>
  <si>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</si>
  <si>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</si>
  <si>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</si>
  <si>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</si>
  <si>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</si>
  <si>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</si>
  <si>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</si>
  <si>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</si>
  <si>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</si>
  <si>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</si>
  <si>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</si>
  <si>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</si>
  <si>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</si>
  <si>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</si>
  <si>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</si>
  <si>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</si>
  <si>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</si>
  <si>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</si>
  <si>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</si>
  <si>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</si>
  <si>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</si>
  <si>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</si>
  <si>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</si>
  <si>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</si>
  <si>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</si>
  <si>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</si>
  <si>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</si>
  <si>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</si>
  <si>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</si>
  <si>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</si>
  <si>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</si>
  <si>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</si>
  <si>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</si>
  <si>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</si>
  <si>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</si>
  <si>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</si>
  <si>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</si>
  <si>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</si>
  <si>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</si>
  <si>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</si>
  <si>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</si>
  <si>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</si>
  <si>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</si>
  <si>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</si>
  <si>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</si>
  <si>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</si>
  <si>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</si>
  <si>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</si>
  <si>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</si>
  <si>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</si>
  <si>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</si>
  <si>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</si>
  <si>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</si>
  <si>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</si>
  <si>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</si>
  <si>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</si>
  <si>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</si>
  <si>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</si>
  <si>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</si>
  <si>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</si>
  <si>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</si>
  <si>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</si>
  <si>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</si>
  <si>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</si>
  <si>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</si>
  <si>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</si>
  <si>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</si>
  <si>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</si>
  <si>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</si>
  <si>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</si>
  <si>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</si>
  <si>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</si>
  <si>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</si>
  <si>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</si>
  <si>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</si>
  <si>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</si>
  <si>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</si>
  <si>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</si>
  <si>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</si>
  <si>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</si>
  <si>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</si>
  <si>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</si>
  <si>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</si>
  <si>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</si>
  <si>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</si>
  <si>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</si>
  <si>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</si>
  <si>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</si>
  <si>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</si>
  <si>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</si>
  <si>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</si>
  <si>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</si>
  <si>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</si>
  <si>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</si>
  <si>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</si>
  <si>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</si>
  <si>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</si>
  <si>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</si>
  <si>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</si>
  <si>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</si>
  <si>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</si>
  <si>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</si>
  <si>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</si>
  <si>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</si>
  <si>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</si>
  <si>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</si>
  <si>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</si>
  <si>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</si>
  <si>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</si>
  <si>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</si>
  <si>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</si>
  <si>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</si>
  <si>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</si>
  <si>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</si>
  <si>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</si>
  <si>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</si>
  <si>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</si>
  <si>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</si>
  <si>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</si>
  <si>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</si>
  <si>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</si>
  <si>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</si>
  <si>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</si>
  <si>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</si>
  <si>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</si>
  <si>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</si>
  <si>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</si>
  <si>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</si>
  <si>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</si>
  <si>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</si>
  <si>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</si>
  <si>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</si>
  <si>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</si>
  <si>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</si>
  <si>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</si>
  <si>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</si>
  <si>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</si>
  <si>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</si>
  <si>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</si>
  <si>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</si>
  <si>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</si>
  <si>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</si>
  <si>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</si>
  <si>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</si>
  <si>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</si>
  <si>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</si>
  <si>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</si>
  <si>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</si>
  <si>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</si>
  <si>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</si>
  <si>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</si>
  <si>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</si>
  <si>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</si>
  <si>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</si>
  <si>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</si>
  <si>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</si>
  <si>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</si>
  <si>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</si>
  <si>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</si>
  <si>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</si>
  <si>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</si>
  <si>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</si>
  <si>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</si>
  <si>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</si>
  <si>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</si>
  <si>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</si>
  <si>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</si>
  <si>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</si>
  <si>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</si>
  <si>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</si>
  <si>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</si>
  <si>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</si>
  <si>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</si>
  <si>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</si>
  <si>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</si>
  <si>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</si>
  <si>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</si>
  <si>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</si>
  <si>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</si>
  <si>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</si>
  <si>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</si>
  <si>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</si>
  <si>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</si>
  <si>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</si>
  <si>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</si>
  <si>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</si>
  <si>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</si>
  <si>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</si>
  <si>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</si>
  <si>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</si>
  <si>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</si>
  <si>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</si>
  <si>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</si>
  <si>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</si>
  <si>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</si>
  <si>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</si>
  <si>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</si>
  <si>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</si>
  <si>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</si>
  <si>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</si>
  <si>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</si>
  <si>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</si>
  <si>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</si>
  <si>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</si>
  <si>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</si>
  <si>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</si>
  <si>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</si>
  <si>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</si>
  <si>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</si>
  <si>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</si>
  <si>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</si>
  <si>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</si>
  <si>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</si>
  <si>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</si>
  <si>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</si>
  <si>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</si>
  <si>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</si>
  <si>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</si>
  <si>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</si>
  <si>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</si>
  <si>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</si>
  <si>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</si>
  <si>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</si>
  <si>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</si>
  <si>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</si>
  <si>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</si>
  <si>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</si>
  <si>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</si>
  <si>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</si>
  <si>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</si>
  <si>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</si>
  <si>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</si>
  <si>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</si>
  <si>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</si>
  <si>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</si>
  <si>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</si>
  <si>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</si>
  <si>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</si>
  <si>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</si>
  <si>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</si>
  <si>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</si>
  <si>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</si>
  <si>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</si>
  <si>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</si>
  <si>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</si>
  <si>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</si>
  <si>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</si>
  <si>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</si>
  <si>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</si>
  <si>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</si>
  <si>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</si>
  <si>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</si>
  <si>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</si>
  <si>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</si>
  <si>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</si>
  <si>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</si>
  <si>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</si>
  <si>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</si>
  <si>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</si>
  <si>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</si>
  <si>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</si>
  <si>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</si>
  <si>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</si>
  <si>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</si>
  <si>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</si>
  <si>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</si>
  <si>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</si>
  <si>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</si>
  <si>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</si>
  <si>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</si>
  <si>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</si>
  <si>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</si>
  <si>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</si>
  <si>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</si>
  <si>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</si>
  <si>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</si>
  <si>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</si>
  <si>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</si>
  <si>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</si>
  <si>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</si>
  <si>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</si>
  <si>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</si>
  <si>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</si>
  <si>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</si>
  <si>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</si>
  <si>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</si>
  <si>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</si>
  <si>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</si>
  <si>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</si>
  <si>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</si>
  <si>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</si>
  <si>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</si>
  <si>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</si>
  <si>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</si>
  <si>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</si>
  <si>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</si>
  <si>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</si>
  <si>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</si>
  <si>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</si>
  <si>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</si>
  <si>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</si>
  <si>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</si>
  <si>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</si>
  <si>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</si>
  <si>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</si>
  <si>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</si>
  <si>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</si>
  <si>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</si>
  <si>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</si>
  <si>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</si>
  <si>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</si>
  <si>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</si>
  <si>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</si>
  <si>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</si>
  <si>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</si>
  <si>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</si>
  <si>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</si>
  <si>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</si>
  <si>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</si>
  <si>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</si>
  <si>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</si>
  <si>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</si>
  <si>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</si>
  <si>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</si>
  <si>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</si>
  <si>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</si>
  <si>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</si>
  <si>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</si>
  <si>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</si>
  <si>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</si>
  <si>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</si>
  <si>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</si>
  <si>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</si>
  <si>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</si>
  <si>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</si>
  <si>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</si>
  <si>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</si>
  <si>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</si>
  <si>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</si>
  <si>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</si>
  <si>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</si>
  <si>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</si>
  <si>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</si>
  <si>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</si>
  <si>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</si>
  <si>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</si>
  <si>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</si>
  <si>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</si>
  <si>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</si>
  <si>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</si>
  <si>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</si>
  <si>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</si>
  <si>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</si>
  <si>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</si>
  <si>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</si>
  <si>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</si>
  <si>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</si>
  <si>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</si>
  <si>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</si>
  <si>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</si>
  <si>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</si>
  <si>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</si>
  <si>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</si>
  <si>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</si>
  <si>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</si>
  <si>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</si>
  <si>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</si>
  <si>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</si>
  <si>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</si>
  <si>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</si>
  <si>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</si>
  <si>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</si>
  <si>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</si>
  <si>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</si>
  <si>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</si>
  <si>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</si>
  <si>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</si>
  <si>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</si>
  <si>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</si>
  <si>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</si>
  <si>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</si>
  <si>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</si>
  <si>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</si>
  <si>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</si>
  <si>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</si>
  <si>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</si>
  <si>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</si>
  <si>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</si>
  <si>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</si>
  <si>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</si>
  <si>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</si>
  <si>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</si>
  <si>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</si>
  <si>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</si>
  <si>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</si>
  <si>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</si>
  <si>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</si>
  <si>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</si>
  <si>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</si>
  <si>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</si>
  <si>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</si>
  <si>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</si>
  <si>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</si>
  <si>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</si>
  <si>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</si>
  <si>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</si>
  <si>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</si>
  <si>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</si>
  <si>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</si>
  <si>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</si>
  <si>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</si>
  <si>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</si>
  <si>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</si>
  <si>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</si>
  <si>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</si>
  <si>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</si>
  <si>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</si>
  <si>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</si>
  <si>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</si>
  <si>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</si>
  <si>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</si>
  <si>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</si>
  <si>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</si>
  <si>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</si>
  <si>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</si>
  <si>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</si>
  <si>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</si>
  <si>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</si>
  <si>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</si>
  <si>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</si>
  <si>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</si>
  <si>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</si>
  <si>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</si>
  <si>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</si>
  <si>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</si>
  <si>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</si>
  <si>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</si>
  <si>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</si>
  <si>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</si>
  <si>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</si>
  <si>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</si>
  <si>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</si>
  <si>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</si>
  <si>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</si>
  <si>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</si>
  <si>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</si>
  <si>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</si>
  <si>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</si>
  <si>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</si>
  <si>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</si>
  <si>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</si>
  <si>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</si>
  <si>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</si>
  <si>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</si>
  <si>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</si>
  <si>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</si>
  <si>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</si>
  <si>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</si>
  <si>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</si>
  <si>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</si>
  <si>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</si>
  <si>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</si>
  <si>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</si>
  <si>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</si>
  <si>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</si>
  <si>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</si>
  <si>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</si>
  <si>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</si>
  <si>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</si>
  <si>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</si>
  <si>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</si>
  <si>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</si>
  <si>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</si>
  <si>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</si>
  <si>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</si>
  <si>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</si>
  <si>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</si>
  <si>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</si>
  <si>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</si>
  <si>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</si>
  <si>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</si>
  <si>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</si>
  <si>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</si>
  <si>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</si>
  <si>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</si>
  <si>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</si>
  <si>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</si>
  <si>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</si>
  <si>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</si>
  <si>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</si>
  <si>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</si>
  <si>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</si>
  <si>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</si>
  <si>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</si>
  <si>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</si>
  <si>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</si>
  <si>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</si>
  <si>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</si>
  <si>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</si>
  <si>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</si>
  <si>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</si>
  <si>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</si>
  <si>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</si>
  <si>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</si>
  <si>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</si>
  <si>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</si>
  <si>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</si>
  <si>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</si>
  <si>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</si>
  <si>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</si>
  <si>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</si>
  <si>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</si>
  <si>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</si>
  <si>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</si>
  <si>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</si>
  <si>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</si>
  <si>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</si>
  <si>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</si>
  <si>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</si>
  <si>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</si>
  <si>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</si>
  <si>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</si>
  <si>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</si>
  <si>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</si>
  <si>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</si>
  <si>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</si>
  <si>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</si>
  <si>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</si>
  <si>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</si>
  <si>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</si>
  <si>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</si>
  <si>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</si>
  <si>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</si>
  <si>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</si>
  <si>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</si>
  <si>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</si>
  <si>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</si>
  <si>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</si>
  <si>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</si>
  <si>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</si>
  <si>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</si>
  <si>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</si>
  <si>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</si>
  <si>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</si>
  <si>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</si>
  <si>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</si>
  <si>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</si>
  <si>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</si>
  <si>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</si>
  <si>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</si>
  <si>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</si>
  <si>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</si>
  <si>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</si>
  <si>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</si>
  <si>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</si>
  <si>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</si>
  <si>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</si>
  <si>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</si>
  <si>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</si>
  <si>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</si>
  <si>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</si>
  <si>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</si>
  <si>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</si>
  <si>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</si>
  <si>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</si>
  <si>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</si>
  <si>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</si>
  <si>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</si>
  <si>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</si>
  <si>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</si>
  <si>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</si>
  <si>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</si>
  <si>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</si>
  <si>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</si>
  <si>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</si>
  <si>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</si>
  <si>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</si>
  <si>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</si>
  <si>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</si>
  <si>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</si>
  <si>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</si>
  <si>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</si>
  <si>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</si>
  <si>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</si>
  <si>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</si>
  <si>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</si>
  <si>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</si>
  <si>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</si>
  <si>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</si>
  <si>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</si>
  <si>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</si>
  <si>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</si>
  <si>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</si>
  <si>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</si>
  <si>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</si>
  <si>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</si>
  <si>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</si>
  <si>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</si>
  <si>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</si>
  <si>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</si>
  <si>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</si>
  <si>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</si>
  <si>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</si>
  <si>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</si>
  <si>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</si>
  <si>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</si>
  <si>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</si>
  <si>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</si>
  <si>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</si>
  <si>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</si>
  <si>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</si>
  <si>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</si>
  <si>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</si>
  <si>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</si>
  <si>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</si>
  <si>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</si>
  <si>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</si>
  <si>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</si>
  <si>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</si>
  <si>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</si>
  <si>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</si>
  <si>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</si>
  <si>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</si>
  <si>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</si>
  <si>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</si>
  <si>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</si>
  <si>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</si>
  <si>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</si>
  <si>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</si>
  <si>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</si>
  <si>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</si>
  <si>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</si>
  <si>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</si>
  <si>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</si>
  <si>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</si>
  <si>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</si>
  <si>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</si>
  <si>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</si>
  <si>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</si>
  <si>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</si>
  <si>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</si>
  <si>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</si>
  <si>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</si>
  <si>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</si>
  <si>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</si>
  <si>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</si>
  <si>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</si>
  <si>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</si>
  <si>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</si>
  <si>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</si>
  <si>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</si>
  <si>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</si>
  <si>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</si>
  <si>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</si>
  <si>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</si>
  <si>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</si>
  <si>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</si>
  <si>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</si>
  <si>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</si>
  <si>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</si>
  <si>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</si>
  <si>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</si>
  <si>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</si>
  <si>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</si>
  <si>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</si>
  <si>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</si>
  <si>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</si>
  <si>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</si>
  <si>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</si>
  <si>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</si>
  <si>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</si>
  <si>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</si>
  <si>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</si>
  <si>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</si>
  <si>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</si>
  <si>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</si>
  <si>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</si>
  <si>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</si>
  <si>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</si>
  <si>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</si>
  <si>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</si>
  <si>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</si>
  <si>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</si>
  <si>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</si>
  <si>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</si>
  <si>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</si>
  <si>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</si>
  <si>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</si>
  <si>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</si>
  <si>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</si>
  <si>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</si>
  <si>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</si>
  <si>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</si>
  <si>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</si>
  <si>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</si>
  <si>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</si>
  <si>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</si>
  <si>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</si>
  <si>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</si>
  <si>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</si>
  <si>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</si>
  <si>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</si>
  <si>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</si>
  <si>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</si>
  <si>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</si>
  <si>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</si>
  <si>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</si>
  <si>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</si>
  <si>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</si>
  <si>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</si>
  <si>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</si>
  <si>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</si>
  <si>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</si>
  <si>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</si>
  <si>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</si>
  <si>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</si>
  <si>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</si>
  <si>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</si>
  <si>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</si>
  <si>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</si>
  <si>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</si>
  <si>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</si>
  <si>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</si>
  <si>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</si>
  <si>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</si>
  <si>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</si>
  <si>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</si>
  <si>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</si>
  <si>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</si>
  <si>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</si>
  <si>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</si>
  <si>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</si>
  <si>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</si>
  <si>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</si>
  <si>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</si>
  <si>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</si>
  <si>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</si>
  <si>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</si>
  <si>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</si>
  <si>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</si>
  <si>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</si>
  <si>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</si>
  <si>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</si>
  <si>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</si>
  <si>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</si>
  <si>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</si>
  <si>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</si>
  <si>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</si>
  <si>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</si>
  <si>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</si>
  <si>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</si>
  <si>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</si>
  <si>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</si>
  <si>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</si>
  <si>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</si>
  <si>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</si>
  <si>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</si>
  <si>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</si>
  <si>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</si>
  <si>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</si>
  <si>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</si>
  <si>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</si>
  <si>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</si>
  <si>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</si>
  <si>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</si>
  <si>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</si>
  <si>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</si>
  <si>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</si>
  <si>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</si>
  <si>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</si>
  <si>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</si>
  <si>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</si>
  <si>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</si>
  <si>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</si>
  <si>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</si>
  <si>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</si>
  <si>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</si>
  <si>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</si>
  <si>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</si>
  <si>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</si>
  <si>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</si>
  <si>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</si>
  <si>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</si>
  <si>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</si>
  <si>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</si>
  <si>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</si>
  <si>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</si>
  <si>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</si>
  <si>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</si>
  <si>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</si>
  <si>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</si>
  <si>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</si>
  <si>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</si>
  <si>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</si>
  <si>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</si>
  <si>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</si>
  <si>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</si>
  <si>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</si>
  <si>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</si>
  <si>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</si>
  <si>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</si>
  <si>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</si>
  <si>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</si>
  <si>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</si>
  <si>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</si>
  <si>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</si>
  <si>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</si>
  <si>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</si>
  <si>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</si>
  <si>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</si>
  <si>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</si>
  <si>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</si>
  <si>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</si>
  <si>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</si>
  <si>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</si>
  <si>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</si>
  <si>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</si>
  <si>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</si>
  <si>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</si>
  <si>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</si>
  <si>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</si>
  <si>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</si>
  <si>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</si>
  <si>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</si>
  <si>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</si>
  <si>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</si>
  <si>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</si>
  <si>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</si>
  <si>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</si>
  <si>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</si>
  <si>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</si>
  <si>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</si>
  <si>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</si>
  <si>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</si>
  <si>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</si>
  <si>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</si>
  <si>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</si>
  <si>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</si>
  <si>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</si>
  <si>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</si>
  <si>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</si>
  <si>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</si>
  <si>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</si>
  <si>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</si>
  <si>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</si>
  <si>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</si>
  <si>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</si>
  <si>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</si>
  <si>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</si>
  <si>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</si>
  <si>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</si>
  <si>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</si>
  <si>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</si>
  <si>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</si>
  <si>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</si>
  <si>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</si>
  <si>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</si>
  <si>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</si>
  <si>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</si>
  <si>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</si>
  <si>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</si>
  <si>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</si>
  <si>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</si>
  <si>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</si>
  <si>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</si>
  <si>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</si>
  <si>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</si>
  <si>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</si>
  <si>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</si>
  <si>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</si>
  <si>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</si>
  <si>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</si>
  <si>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</si>
  <si>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</si>
  <si>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</si>
  <si>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</si>
  <si>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</si>
  <si>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</si>
  <si>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</si>
  <si>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</si>
  <si>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</si>
  <si>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</si>
  <si>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</si>
  <si>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</si>
  <si>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</si>
  <si>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</si>
  <si>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</si>
  <si>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</si>
  <si>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</si>
  <si>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</si>
  <si>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</si>
  <si>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</si>
  <si>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</si>
  <si>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</si>
  <si>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</si>
  <si>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</si>
  <si>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</si>
  <si>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</si>
  <si>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</si>
  <si>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</si>
  <si>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</si>
  <si>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</si>
  <si>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</si>
  <si>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</si>
  <si>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</si>
  <si>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</si>
  <si>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</si>
  <si>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</si>
  <si>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</si>
  <si>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</si>
  <si>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</si>
  <si>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</si>
  <si>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</si>
  <si>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</si>
  <si>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</si>
  <si>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</si>
  <si>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</si>
  <si>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</si>
  <si>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</si>
  <si>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</si>
  <si>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</si>
  <si>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</si>
  <si>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</si>
  <si>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</si>
  <si>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</si>
  <si>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</si>
  <si>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</si>
  <si>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</si>
  <si>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</si>
  <si>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</si>
  <si>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</si>
  <si>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</si>
  <si>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</si>
  <si>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</si>
  <si>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</si>
  <si>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</si>
  <si>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</si>
  <si>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</si>
  <si>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</si>
  <si>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</si>
  <si>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</si>
  <si>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</si>
  <si>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</si>
  <si>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</si>
  <si>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</si>
  <si>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</si>
  <si>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</si>
  <si>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</si>
  <si>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</si>
  <si>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</si>
  <si>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</si>
  <si>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</si>
  <si>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</si>
  <si>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</si>
  <si>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</si>
  <si>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</si>
  <si>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</si>
  <si>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</si>
  <si>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</si>
  <si>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</si>
  <si>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</si>
  <si>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</si>
  <si>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</si>
  <si>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</si>
  <si>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</si>
  <si>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</si>
  <si>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</si>
  <si>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</si>
  <si>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</si>
  <si>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</si>
  <si>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</si>
  <si>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</si>
  <si>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</si>
  <si>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</si>
  <si>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</si>
  <si>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</si>
  <si>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</si>
  <si>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</si>
  <si>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</si>
  <si>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</si>
  <si>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</si>
  <si>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</si>
  <si>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</si>
  <si>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</si>
  <si>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</si>
  <si>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</si>
  <si>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</si>
  <si>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</si>
  <si>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</si>
  <si>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</si>
  <si>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</si>
  <si>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</si>
  <si>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</si>
  <si>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</si>
  <si>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</si>
  <si>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</si>
  <si>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</si>
  <si>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</si>
  <si>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</si>
  <si>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</si>
  <si>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</si>
  <si>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</si>
  <si>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</si>
  <si>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</si>
  <si>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</si>
  <si>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</si>
  <si>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</si>
  <si>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</si>
  <si>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</si>
  <si>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</si>
  <si>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</si>
  <si>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</si>
  <si>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</si>
  <si>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</si>
  <si>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</si>
  <si>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</si>
  <si>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</si>
  <si>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</si>
  <si>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</si>
  <si>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</si>
  <si>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</si>
  <si>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</si>
  <si>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</si>
  <si>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</si>
  <si>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</si>
  <si>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</si>
  <si>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</si>
  <si>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</si>
  <si>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</si>
  <si>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</si>
  <si>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</si>
  <si>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</si>
  <si>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</si>
  <si>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</si>
  <si>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</si>
  <si>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</si>
  <si>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</si>
  <si>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</si>
  <si>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</si>
  <si>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</si>
  <si>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</si>
  <si>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</si>
  <si>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</si>
  <si>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</si>
  <si>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</si>
  <si>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</si>
  <si>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</si>
  <si>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</si>
  <si>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</si>
  <si>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</si>
  <si>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</si>
  <si>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</si>
  <si>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</si>
  <si>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</si>
  <si>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</si>
  <si>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</si>
  <si>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</si>
  <si>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</si>
  <si>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</si>
  <si>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</si>
  <si>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</si>
  <si>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</si>
  <si>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</si>
  <si>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</si>
  <si>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</si>
  <si>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</si>
  <si>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</si>
  <si>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</si>
  <si>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</si>
  <si>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</si>
  <si>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</si>
  <si>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</si>
  <si>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</si>
  <si>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</si>
  <si>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</si>
  <si>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</si>
  <si>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</si>
  <si>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</si>
  <si>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</si>
  <si>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</si>
  <si>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</si>
  <si>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</si>
  <si>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</si>
  <si>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</si>
  <si>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</si>
  <si>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</si>
  <si>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</si>
  <si>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</si>
  <si>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</si>
  <si>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</si>
  <si>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</si>
  <si>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</si>
  <si>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</si>
  <si>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</si>
  <si>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</si>
  <si>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</si>
  <si>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</si>
  <si>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</si>
  <si>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</si>
  <si>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</si>
  <si>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</si>
  <si>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</si>
  <si>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</si>
  <si>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</si>
  <si>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</si>
  <si>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</si>
  <si>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</si>
  <si>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</si>
  <si>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</si>
  <si>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</si>
  <si>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</si>
  <si>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</si>
  <si>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</si>
  <si>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</si>
  <si>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</si>
  <si>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</si>
  <si>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</si>
  <si>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</si>
  <si>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</si>
  <si>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</si>
  <si>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</si>
  <si>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</si>
  <si>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</si>
  <si>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</si>
  <si>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</si>
  <si>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</si>
  <si>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</si>
  <si>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</si>
  <si>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</si>
  <si>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</si>
  <si>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</si>
  <si>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</si>
  <si>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</si>
  <si>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</si>
  <si>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</si>
  <si>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</si>
  <si>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</si>
  <si>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</si>
  <si>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</si>
  <si>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</si>
  <si>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</si>
  <si>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</si>
  <si>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</si>
  <si>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</si>
  <si>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</si>
  <si>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</si>
  <si>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</si>
  <si>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</si>
  <si>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</si>
  <si>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</si>
  <si>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</si>
  <si>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</si>
  <si>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</si>
  <si>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</si>
  <si>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</si>
  <si>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</si>
  <si>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</si>
  <si>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</si>
  <si>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</si>
  <si>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</si>
  <si>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</si>
  <si>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</si>
  <si>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</si>
  <si>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</si>
  <si>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</si>
  <si>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</si>
  <si>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</si>
  <si>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</si>
  <si>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</si>
  <si>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</si>
  <si>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</si>
  <si>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</si>
  <si>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</si>
  <si>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</si>
  <si>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</si>
  <si>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</si>
  <si>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</si>
  <si>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</si>
  <si>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</si>
  <si>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</si>
  <si>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</si>
  <si>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</si>
  <si>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</si>
  <si>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</si>
  <si>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</si>
  <si>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</si>
  <si>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</si>
  <si>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</si>
  <si>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</si>
  <si>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</si>
  <si>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</si>
  <si>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</si>
  <si>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</si>
  <si>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</si>
  <si>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</si>
  <si>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</si>
  <si>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</si>
  <si>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</si>
  <si>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</si>
  <si>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</si>
  <si>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</si>
  <si>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</si>
  <si>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</si>
  <si>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</si>
  <si>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</si>
  <si>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</si>
  <si>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</si>
  <si>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</si>
  <si>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</si>
  <si>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</si>
  <si>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</si>
  <si>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</si>
  <si>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</si>
  <si>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</si>
  <si>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</si>
  <si>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</si>
  <si>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</si>
  <si>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</si>
  <si>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</si>
  <si>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</si>
  <si>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</si>
  <si>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</si>
  <si>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</si>
  <si>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</si>
  <si>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</si>
  <si>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</si>
  <si>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</si>
  <si>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</si>
  <si>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</si>
  <si>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</si>
  <si>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</si>
  <si>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</si>
  <si>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</si>
  <si>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</si>
  <si>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</si>
  <si>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</si>
  <si>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</si>
  <si>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</si>
  <si>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</si>
  <si>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</si>
  <si>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</si>
  <si>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</si>
  <si>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</si>
  <si>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</si>
  <si>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</si>
  <si>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</si>
  <si>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</si>
  <si>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</si>
  <si>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</si>
  <si>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</si>
  <si>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</si>
  <si>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</si>
  <si>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</si>
  <si>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</si>
  <si>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</si>
  <si>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</si>
  <si>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</si>
  <si>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</si>
  <si>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</si>
  <si>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</si>
  <si>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</si>
  <si>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</si>
  <si>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</si>
  <si>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</si>
  <si>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</si>
  <si>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</si>
  <si>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</si>
  <si>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</si>
  <si>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</si>
  <si>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</si>
  <si>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</si>
  <si>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</si>
  <si>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</si>
  <si>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</si>
  <si>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</si>
  <si>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</si>
  <si>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</si>
  <si>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</si>
  <si>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</si>
  <si>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</si>
  <si>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</si>
  <si>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</si>
  <si>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</si>
  <si>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</si>
  <si>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</si>
  <si>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</si>
  <si>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</si>
  <si>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</si>
  <si>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</si>
  <si>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</si>
  <si>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</si>
  <si>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</si>
  <si>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</si>
  <si>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</si>
  <si>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</si>
  <si>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</si>
  <si>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</si>
  <si>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</si>
  <si>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</si>
  <si>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</si>
  <si>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</si>
  <si>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</si>
  <si>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</si>
  <si>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</si>
  <si>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</si>
  <si>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</si>
  <si>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</si>
  <si>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</si>
  <si>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</si>
  <si>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</si>
  <si>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</si>
  <si>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</si>
  <si>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</si>
  <si>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</si>
  <si>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</si>
  <si>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</si>
  <si>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</si>
  <si>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</si>
  <si>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</si>
  <si>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</si>
  <si>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</si>
  <si>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</si>
  <si>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</si>
  <si>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</si>
  <si>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</si>
  <si>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</si>
  <si>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</si>
  <si>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</si>
  <si>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</si>
  <si>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</si>
  <si>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</si>
  <si>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</si>
  <si>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</si>
  <si>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</si>
  <si>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</si>
  <si>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</si>
  <si>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</si>
  <si>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</si>
  <si>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</si>
  <si>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</si>
  <si>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</si>
  <si>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</si>
  <si>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</si>
  <si>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</si>
  <si>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</si>
  <si>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</si>
  <si>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</si>
  <si>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</si>
  <si>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</si>
  <si>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</si>
  <si>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</si>
  <si>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</si>
  <si>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</si>
  <si>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</si>
  <si>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</si>
  <si>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</si>
  <si>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</si>
  <si>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</si>
  <si>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</si>
  <si>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</si>
  <si>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</si>
  <si>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</si>
  <si>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</si>
  <si>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</si>
  <si>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</si>
  <si>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</si>
  <si>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</si>
  <si>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</si>
  <si>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</si>
  <si>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</si>
  <si>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</si>
  <si>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</si>
  <si>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</si>
  <si>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</si>
  <si>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</si>
  <si>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</si>
  <si>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</si>
  <si>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</si>
  <si>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</si>
  <si>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</si>
  <si>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</si>
  <si>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</si>
  <si>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</si>
  <si>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</si>
  <si>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</si>
  <si>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</si>
  <si>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</si>
  <si>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</si>
  <si>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</si>
  <si>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</si>
  <si>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</si>
  <si>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</si>
  <si>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</si>
  <si>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</si>
  <si>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</si>
  <si>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</si>
  <si>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</si>
  <si>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</si>
  <si>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</si>
  <si>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</si>
  <si>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</si>
  <si>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</si>
  <si>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</si>
  <si>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</si>
  <si>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</si>
  <si>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</si>
  <si>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</si>
  <si>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</si>
  <si>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</si>
  <si>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</si>
  <si>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</si>
  <si>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</si>
  <si>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</si>
  <si>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</si>
  <si>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</si>
  <si>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</si>
  <si>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</si>
  <si>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</si>
  <si>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</si>
  <si>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</si>
  <si>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</si>
  <si>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</si>
  <si>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</si>
  <si>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</si>
  <si>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</si>
  <si>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</si>
  <si>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</si>
  <si>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</si>
  <si>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</si>
  <si>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</si>
  <si>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</si>
  <si>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</si>
  <si>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</si>
  <si>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</si>
  <si>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</si>
  <si>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</si>
  <si>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</si>
  <si>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</si>
  <si>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</si>
  <si>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</si>
  <si>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</si>
  <si>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</si>
  <si>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</si>
  <si>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</si>
  <si>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</si>
  <si>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</si>
  <si>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</si>
  <si>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</si>
  <si>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</si>
  <si>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</si>
  <si>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</si>
  <si>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</si>
  <si>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</si>
  <si>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</si>
  <si>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</si>
  <si>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</si>
  <si>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</si>
  <si>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</si>
  <si>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</si>
  <si>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</si>
  <si>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</si>
  <si>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</si>
  <si>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</si>
  <si>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</si>
  <si>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</si>
  <si>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</si>
  <si>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</si>
  <si>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</si>
  <si>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</si>
  <si>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</si>
  <si>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</si>
  <si>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</si>
  <si>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</si>
  <si>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</si>
  <si>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</si>
  <si>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</si>
  <si>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</si>
  <si>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</si>
  <si>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</si>
  <si>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</si>
  <si>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</si>
  <si>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</si>
  <si>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</si>
  <si>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</si>
  <si>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</si>
  <si>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</si>
  <si>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</si>
  <si>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</si>
  <si>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</si>
  <si>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</si>
  <si>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</si>
  <si>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</si>
  <si>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</si>
  <si>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</si>
  <si>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</si>
  <si>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</si>
  <si>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</si>
  <si>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</si>
  <si>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</si>
  <si>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</si>
  <si>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</si>
  <si>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</si>
  <si>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</si>
  <si>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</si>
  <si>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</si>
  <si>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</si>
  <si>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</si>
  <si>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</si>
  <si>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</si>
  <si>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</si>
  <si>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</si>
  <si>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</si>
  <si>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</si>
  <si>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</si>
  <si>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</si>
  <si>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</si>
  <si>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</si>
  <si>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</si>
  <si>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</si>
  <si>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</si>
  <si>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</si>
  <si>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</si>
  <si>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</si>
  <si>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</si>
  <si>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</si>
  <si>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</si>
  <si>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</si>
  <si>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</si>
  <si>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</si>
  <si>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</si>
  <si>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</si>
  <si>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</si>
  <si>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</si>
  <si>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</si>
  <si>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</si>
  <si>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</si>
  <si>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</si>
  <si>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</si>
  <si>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</si>
  <si>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</si>
  <si>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</si>
  <si>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</si>
  <si>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</si>
  <si>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</si>
  <si>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</si>
  <si>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</si>
  <si>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</si>
  <si>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</si>
  <si>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</si>
  <si>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</si>
  <si>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</si>
  <si>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</si>
  <si>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</si>
  <si>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</si>
  <si>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</si>
  <si>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</si>
  <si>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</si>
  <si>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</si>
  <si>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</si>
  <si>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</si>
  <si>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</si>
  <si>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</si>
  <si>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</si>
  <si>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</si>
  <si>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</si>
  <si>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</si>
  <si>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</si>
  <si>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</si>
  <si>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</si>
  <si>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</si>
  <si>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</si>
  <si>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</si>
  <si>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</si>
  <si>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</si>
  <si>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</si>
  <si>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</si>
  <si>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</si>
  <si>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</si>
  <si>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</si>
  <si>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</si>
  <si>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</si>
  <si>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</si>
  <si>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</si>
  <si>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</si>
  <si>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</si>
  <si>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</si>
  <si>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</si>
  <si>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</si>
  <si>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</si>
  <si>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</si>
  <si>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</si>
  <si>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</si>
  <si>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</si>
  <si>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</si>
  <si>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</si>
  <si>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</si>
  <si>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</si>
  <si>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</si>
  <si>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</si>
  <si>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</si>
  <si>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</si>
  <si>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</si>
  <si>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</si>
  <si>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</si>
  <si>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</si>
  <si>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</si>
  <si>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</si>
  <si>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</si>
  <si>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</si>
  <si>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</si>
  <si>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</si>
  <si>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</si>
  <si>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</si>
  <si>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</si>
  <si>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</si>
  <si>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</si>
  <si>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</si>
  <si>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</si>
  <si>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</si>
  <si>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</si>
  <si>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</si>
  <si>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</si>
  <si>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</si>
  <si>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</si>
  <si>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</si>
  <si>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</si>
  <si>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</si>
  <si>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</si>
  <si>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</si>
  <si>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</si>
  <si>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</si>
  <si>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</si>
  <si>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</si>
  <si>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</si>
  <si>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</si>
  <si>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</si>
  <si>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</si>
  <si>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</si>
  <si>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</si>
  <si>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</si>
  <si>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</si>
  <si>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</si>
  <si>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</si>
  <si>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</si>
  <si>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</si>
  <si>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</si>
  <si>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</si>
  <si>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</si>
  <si>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</si>
  <si>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</si>
  <si>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</si>
  <si>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</si>
  <si>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</si>
  <si>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</si>
  <si>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</si>
  <si>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</si>
  <si>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</si>
  <si>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</si>
  <si>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</si>
  <si>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</si>
  <si>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</si>
  <si>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</si>
  <si>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</si>
  <si>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</si>
  <si>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</si>
  <si>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</si>
  <si>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</si>
  <si>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</si>
  <si>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</si>
  <si>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</si>
  <si>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</si>
  <si>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</si>
  <si>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</si>
  <si>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</si>
  <si>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</si>
  <si>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</si>
  <si>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</si>
  <si>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</si>
  <si>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</si>
  <si>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</si>
  <si>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</si>
  <si>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</si>
  <si>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</si>
  <si>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</si>
  <si>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</si>
  <si>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</si>
  <si>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</si>
  <si>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</si>
  <si>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</si>
  <si>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</si>
  <si>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</si>
  <si>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</si>
  <si>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</si>
  <si>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</si>
  <si>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</si>
  <si>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</si>
  <si>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</si>
  <si>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</si>
  <si>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</si>
  <si>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</si>
  <si>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</si>
  <si>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</si>
  <si>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</si>
  <si>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</si>
  <si>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</si>
  <si>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</si>
  <si>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</si>
  <si>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</si>
  <si>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</si>
  <si>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</si>
  <si>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</si>
  <si>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</si>
  <si>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</si>
  <si>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</si>
  <si>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</si>
  <si>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</si>
  <si>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</si>
  <si>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</si>
  <si>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</si>
  <si>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</si>
  <si>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</si>
  <si>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</si>
  <si>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</si>
  <si>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</si>
  <si>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</si>
  <si>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</si>
  <si>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</si>
  <si>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</si>
  <si>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</si>
  <si>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</si>
  <si>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</si>
  <si>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</si>
  <si>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</si>
  <si>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</si>
  <si>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</si>
  <si>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</si>
  <si>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</si>
  <si>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</si>
  <si>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</si>
  <si>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</si>
  <si>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</si>
  <si>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</si>
  <si>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</si>
  <si>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</si>
  <si>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</si>
  <si>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</si>
  <si>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</si>
  <si>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</si>
  <si>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</si>
  <si>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</si>
  <si>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</si>
  <si>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</si>
  <si>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</si>
  <si>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</si>
  <si>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</si>
  <si>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</si>
  <si>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</si>
  <si>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</si>
  <si>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</si>
  <si>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</si>
  <si>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</si>
  <si>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</si>
  <si>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</si>
  <si>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</si>
  <si>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</si>
  <si>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</si>
  <si>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</si>
  <si>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</si>
  <si>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</si>
  <si>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</si>
  <si>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</si>
  <si>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</si>
  <si>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</si>
  <si>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</si>
  <si>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</si>
  <si>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</si>
  <si>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</si>
  <si>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</si>
  <si>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</si>
  <si>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</si>
  <si>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</si>
  <si>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</si>
  <si>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</si>
  <si>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</si>
  <si>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</si>
  <si>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</si>
  <si>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</si>
  <si>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</si>
  <si>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</si>
  <si>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</si>
  <si>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</si>
  <si>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</si>
  <si>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</si>
  <si>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</si>
  <si>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</si>
  <si>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</si>
  <si>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</si>
  <si>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</si>
  <si>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</si>
  <si>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</si>
  <si>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</si>
  <si>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</si>
  <si>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</si>
  <si>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</si>
  <si>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</si>
  <si>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</si>
  <si>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</si>
  <si>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</si>
  <si>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</si>
  <si>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</si>
  <si>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</si>
  <si>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</si>
  <si>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</si>
  <si>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</si>
  <si>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</si>
  <si>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</si>
  <si>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</si>
  <si>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</si>
  <si>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</si>
  <si>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</si>
  <si>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</si>
  <si>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</si>
  <si>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</si>
  <si>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</si>
  <si>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</si>
  <si>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</si>
  <si>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</si>
  <si>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</si>
  <si>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</si>
  <si>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</si>
  <si>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</si>
  <si>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</si>
  <si>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</si>
  <si>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</si>
  <si>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</si>
  <si>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</si>
  <si>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</si>
  <si>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</si>
  <si>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</si>
  <si>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</si>
  <si>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</si>
  <si>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</si>
  <si>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</si>
  <si>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</si>
  <si>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</si>
  <si>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</si>
  <si>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</si>
  <si>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</si>
  <si>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</si>
  <si>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</si>
  <si>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</si>
  <si>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</si>
  <si>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</si>
  <si>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</si>
  <si>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</si>
  <si>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</si>
  <si>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</si>
  <si>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</si>
  <si>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</si>
  <si>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</si>
  <si>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</si>
  <si>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</si>
  <si>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</si>
  <si>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</si>
  <si>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</si>
  <si>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</si>
  <si>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</si>
  <si>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</si>
  <si>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</si>
  <si>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</si>
  <si>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</si>
  <si>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</si>
  <si>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</si>
  <si>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</si>
  <si>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</si>
  <si>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</si>
  <si>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</si>
  <si>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</si>
  <si>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</si>
  <si>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</si>
  <si>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</si>
  <si>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</si>
  <si>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</si>
  <si>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</si>
  <si>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</si>
  <si>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</si>
  <si>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</si>
  <si>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</si>
  <si>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</si>
  <si>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</si>
  <si>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</si>
  <si>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</si>
  <si>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</si>
  <si>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</si>
  <si>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</si>
  <si>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</si>
  <si>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</si>
  <si>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</si>
  <si>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</si>
  <si>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</si>
  <si>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</si>
  <si>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</si>
  <si>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</si>
  <si>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</si>
  <si>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</si>
  <si>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</si>
  <si>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</si>
  <si>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</si>
  <si>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</si>
  <si>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</si>
  <si>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</si>
  <si>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</si>
  <si>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</si>
  <si>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</si>
  <si>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</si>
  <si>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</si>
  <si>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</si>
  <si>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</si>
  <si>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</si>
  <si>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</si>
  <si>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</si>
  <si>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</si>
  <si>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</si>
  <si>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</si>
  <si>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</si>
  <si>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</si>
  <si>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</si>
  <si>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</si>
  <si>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</si>
  <si>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</si>
  <si>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</si>
  <si>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</si>
  <si>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</si>
  <si>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</si>
  <si>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</si>
  <si>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</si>
  <si>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</si>
  <si>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</si>
  <si>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</si>
  <si>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</si>
  <si>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</si>
  <si>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</si>
  <si>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</si>
  <si>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</si>
  <si>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</si>
  <si>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</si>
  <si>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</si>
  <si>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</si>
  <si>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</si>
  <si>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</si>
  <si>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</si>
  <si>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</si>
  <si>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</si>
  <si>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</si>
  <si>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</si>
  <si>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</si>
  <si>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</si>
  <si>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</si>
  <si>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</si>
  <si>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</si>
  <si>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</si>
  <si>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</si>
  <si>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</si>
  <si>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</si>
  <si>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</si>
  <si>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</si>
  <si>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</si>
  <si>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</si>
  <si>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</si>
  <si>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</si>
  <si>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</si>
  <si>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</si>
  <si>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</si>
  <si>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</si>
  <si>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</si>
  <si>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</si>
  <si>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</si>
  <si>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</si>
  <si>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</si>
  <si>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</si>
  <si>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</si>
  <si>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</si>
  <si>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</si>
  <si>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</si>
  <si>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</si>
  <si>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</si>
  <si>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</si>
  <si>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</si>
  <si>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</si>
  <si>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</si>
  <si>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</si>
  <si>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</si>
  <si>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</si>
  <si>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</si>
  <si>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</si>
  <si>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</si>
  <si>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</si>
  <si>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</si>
  <si>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</si>
  <si>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</si>
  <si>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</si>
  <si>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</si>
  <si>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</si>
  <si>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</si>
  <si>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</si>
  <si>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</si>
  <si>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</si>
  <si>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</si>
  <si>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</si>
  <si>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</si>
  <si>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</si>
  <si>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</si>
  <si>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</si>
  <si>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</si>
  <si>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</si>
  <si>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</si>
  <si>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</si>
  <si>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</si>
  <si>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</si>
  <si>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</si>
  <si>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</si>
  <si>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</si>
  <si>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</si>
  <si>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</si>
  <si>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</si>
  <si>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</si>
  <si>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</si>
  <si>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</si>
  <si>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</si>
  <si>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</si>
  <si>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</si>
  <si>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</si>
  <si>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</si>
  <si>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</si>
  <si>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</si>
  <si>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</si>
  <si>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</si>
  <si>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</si>
  <si>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</si>
  <si>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</si>
  <si>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</si>
  <si>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</si>
  <si>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</si>
  <si>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</si>
  <si>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</si>
  <si>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</si>
  <si>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</si>
  <si>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</si>
  <si>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</si>
  <si>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</si>
  <si>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</si>
  <si>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</si>
  <si>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</si>
  <si>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</si>
  <si>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</si>
  <si>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</si>
  <si>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</si>
  <si>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</si>
  <si>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</si>
  <si>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</si>
  <si>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</si>
  <si>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</si>
  <si>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</si>
  <si>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</si>
  <si>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</si>
  <si>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</si>
  <si>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</si>
  <si>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</si>
  <si>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</si>
  <si>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</si>
  <si>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</si>
  <si>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</si>
  <si>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</si>
  <si>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</si>
  <si>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</si>
  <si>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</si>
  <si>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</si>
  <si>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</si>
  <si>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</si>
  <si>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</si>
  <si>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</si>
  <si>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</si>
  <si>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</si>
  <si>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</si>
  <si>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</si>
  <si>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</si>
  <si>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</si>
  <si>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</si>
  <si>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</si>
  <si>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</si>
  <si>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</si>
  <si>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</si>
  <si>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</si>
  <si>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</si>
  <si>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</si>
  <si>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</si>
  <si>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</si>
  <si>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</si>
  <si>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</si>
  <si>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</si>
  <si>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</si>
  <si>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</si>
  <si>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</si>
  <si>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</si>
  <si>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</si>
  <si>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</si>
  <si>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</si>
  <si>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</si>
  <si>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</si>
  <si>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</si>
  <si>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</si>
  <si>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</si>
  <si>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</si>
  <si>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</si>
  <si>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</si>
  <si>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</si>
  <si>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</si>
  <si>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</si>
  <si>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</si>
  <si>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</si>
  <si>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</si>
  <si>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</si>
  <si>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</si>
  <si>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</si>
  <si>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</si>
  <si>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</si>
  <si>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</si>
  <si>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</si>
  <si>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</si>
  <si>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</si>
  <si>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</si>
  <si>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</si>
  <si>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</si>
  <si>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</si>
  <si>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</si>
  <si>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</si>
  <si>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</si>
  <si>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</si>
  <si>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</si>
  <si>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</si>
  <si>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</si>
  <si>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</si>
  <si>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</si>
  <si>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</si>
  <si>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</si>
  <si>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</si>
  <si>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</si>
  <si>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</si>
  <si>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</si>
  <si>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</si>
  <si>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</si>
  <si>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</si>
  <si>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</si>
  <si>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</si>
  <si>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</si>
  <si>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</si>
  <si>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</si>
  <si>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</si>
  <si>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</si>
  <si>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</si>
  <si>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</si>
  <si>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</si>
  <si>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</si>
  <si>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</si>
  <si>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</si>
  <si>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</si>
  <si>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</si>
  <si>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</si>
  <si>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</si>
  <si>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</si>
  <si>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</si>
  <si>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</si>
  <si>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</si>
  <si>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</si>
  <si>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</si>
  <si>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</si>
  <si>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</si>
  <si>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</si>
  <si>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</si>
  <si>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</si>
  <si>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</si>
  <si>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</si>
  <si>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</si>
  <si>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</si>
  <si>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</si>
  <si>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</si>
  <si>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</si>
  <si>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</si>
  <si>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</si>
  <si>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</si>
  <si>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</si>
  <si>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</si>
  <si>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</si>
  <si>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</si>
  <si>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</si>
  <si>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</si>
  <si>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</si>
  <si>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</si>
  <si>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</si>
  <si>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</si>
  <si>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</si>
  <si>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</si>
  <si>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</si>
  <si>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</si>
  <si>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</si>
  <si>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</si>
  <si>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</si>
  <si>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</si>
  <si>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</si>
  <si>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</si>
  <si>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</si>
  <si>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</si>
  <si>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</si>
  <si>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</si>
  <si>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</si>
  <si>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</si>
  <si>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</si>
  <si>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</si>
  <si>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</si>
  <si>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</si>
  <si>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</si>
  <si>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</si>
  <si>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</si>
  <si>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</si>
  <si>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</si>
  <si>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</si>
  <si>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</si>
  <si>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</si>
  <si>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</si>
  <si>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</si>
  <si>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</si>
  <si>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</si>
  <si>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</si>
  <si>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</si>
  <si>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</si>
  <si>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</si>
  <si>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</si>
  <si>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</si>
  <si>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</si>
  <si>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</si>
  <si>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</si>
  <si>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</si>
  <si>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</si>
  <si>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</si>
  <si>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</si>
  <si>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</si>
  <si>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</si>
  <si>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</si>
  <si>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</si>
  <si>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</si>
  <si>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</si>
  <si>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</si>
  <si>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</si>
  <si>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</si>
  <si>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</si>
  <si>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</si>
  <si>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</si>
  <si>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</si>
  <si>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</si>
  <si>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</si>
  <si>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</si>
  <si>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</si>
  <si>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</si>
  <si>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</si>
  <si>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</si>
  <si>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</si>
  <si>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</si>
  <si>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</si>
  <si>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</si>
  <si>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</si>
  <si>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</si>
  <si>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</si>
  <si>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</si>
  <si>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</si>
  <si>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</si>
  <si>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</si>
  <si>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</si>
  <si>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</si>
  <si>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</si>
  <si>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</si>
  <si>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</si>
  <si>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</si>
  <si>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</si>
  <si>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</si>
  <si>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</si>
  <si>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</si>
  <si>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</si>
  <si>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</si>
  <si>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</si>
  <si>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</si>
  <si>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</si>
  <si>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</si>
  <si>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</si>
  <si>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</si>
  <si>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</si>
  <si>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</si>
  <si>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</si>
  <si>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</si>
  <si>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</si>
  <si>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</si>
  <si>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</si>
  <si>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</si>
  <si>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</si>
  <si>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</si>
  <si>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</si>
  <si>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</si>
  <si>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</si>
  <si>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</si>
  <si>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</si>
  <si>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</si>
  <si>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</si>
  <si>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</si>
  <si>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</si>
  <si>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</si>
  <si>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</si>
  <si>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</si>
  <si>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</si>
  <si>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</si>
  <si>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</si>
  <si>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</si>
  <si>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</si>
  <si>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</si>
  <si>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</si>
  <si>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</si>
  <si>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</si>
  <si>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</si>
  <si>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</si>
  <si>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</si>
  <si>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</si>
  <si>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</si>
  <si>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</si>
  <si>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</si>
  <si>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</si>
  <si>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</si>
  <si>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</si>
  <si>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</si>
  <si>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</si>
  <si>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</si>
  <si>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</si>
  <si>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</si>
  <si>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</si>
  <si>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</si>
  <si>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</si>
  <si>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</si>
  <si>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</si>
  <si>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</si>
  <si>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</si>
  <si>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</si>
  <si>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</si>
  <si>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</si>
  <si>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</si>
  <si>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</si>
  <si>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</si>
  <si>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</si>
  <si>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</si>
  <si>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</si>
  <si>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</si>
  <si>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</si>
  <si>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</si>
  <si>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</si>
  <si>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</si>
  <si>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</si>
  <si>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</si>
  <si>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</si>
  <si>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</si>
  <si>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</si>
  <si>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</si>
  <si>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</si>
  <si>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</si>
  <si>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</si>
  <si>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</si>
  <si>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</si>
  <si>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</si>
  <si>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</si>
  <si>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</si>
  <si>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</si>
  <si>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</si>
  <si>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</si>
  <si>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</si>
  <si>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</si>
  <si>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</si>
  <si>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</si>
  <si>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</si>
  <si>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</si>
  <si>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</si>
  <si>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</si>
  <si>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</si>
  <si>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</si>
  <si>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</si>
  <si>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</si>
  <si>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</si>
  <si>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</si>
  <si>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</si>
  <si>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</si>
  <si>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</si>
  <si>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</si>
  <si>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</si>
  <si>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</si>
  <si>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</si>
  <si>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</si>
  <si>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</si>
  <si>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</si>
  <si>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</si>
  <si>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</si>
  <si>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</si>
  <si>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</si>
  <si>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</si>
  <si>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</si>
  <si>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</si>
  <si>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</si>
  <si>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</si>
  <si>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</si>
  <si>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</si>
  <si>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</si>
  <si>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</si>
  <si>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</si>
  <si>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</si>
  <si>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</si>
  <si>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</si>
  <si>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</si>
  <si>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</si>
  <si>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</si>
  <si>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</si>
  <si>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</si>
  <si>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</si>
  <si>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</si>
  <si>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</si>
  <si>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</si>
  <si>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</si>
  <si>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</si>
  <si>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</si>
  <si>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</si>
  <si>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</si>
  <si>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</si>
  <si>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</si>
  <si>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</si>
  <si>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</si>
  <si>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</si>
  <si>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</si>
  <si>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</si>
  <si>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</si>
  <si>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</si>
  <si>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</si>
  <si>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</si>
  <si>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</si>
  <si>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</si>
  <si>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</si>
  <si>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</si>
  <si>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</si>
  <si>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</si>
  <si>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</si>
  <si>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</si>
  <si>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</si>
  <si>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</si>
  <si>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</si>
  <si>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</si>
  <si>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</si>
  <si>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</si>
  <si>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</si>
  <si>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</si>
  <si>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</si>
  <si>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</si>
  <si>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</si>
  <si>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</si>
  <si>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</si>
  <si>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</si>
  <si>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</si>
  <si>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</si>
  <si>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</si>
  <si>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</si>
  <si>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</si>
  <si>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</si>
  <si>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</si>
  <si>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</si>
  <si>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</si>
  <si>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</si>
  <si>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</si>
  <si>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</si>
  <si>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</si>
  <si>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</si>
  <si>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</si>
  <si>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</si>
  <si>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</si>
  <si>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</si>
  <si>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</si>
  <si>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</si>
  <si>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</si>
  <si>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</si>
  <si>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</si>
  <si>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</si>
  <si>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</si>
  <si>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</si>
  <si>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</si>
  <si>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</si>
  <si>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</si>
  <si>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</si>
  <si>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</si>
  <si>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</si>
  <si>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</si>
  <si>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</si>
  <si>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</si>
  <si>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</si>
  <si>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</si>
  <si>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</si>
  <si>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</si>
  <si>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</si>
  <si>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</si>
  <si>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</si>
  <si>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</si>
  <si>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</si>
  <si>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</si>
  <si>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</si>
  <si>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</si>
  <si>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</si>
  <si>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</si>
  <si>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</si>
  <si>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</si>
  <si>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</si>
  <si>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</si>
  <si>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</si>
  <si>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</si>
  <si>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</si>
  <si>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</si>
  <si>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</si>
  <si>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</si>
  <si>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</si>
  <si>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</si>
  <si>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</si>
  <si>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</si>
  <si>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</si>
  <si>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</si>
  <si>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</si>
  <si>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</si>
  <si>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</si>
  <si>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</si>
  <si>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</si>
  <si>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</si>
  <si>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</si>
  <si>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</si>
  <si>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</si>
  <si>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</si>
  <si>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</si>
  <si>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</si>
  <si>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</si>
  <si>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</si>
  <si>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</si>
  <si>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</si>
  <si>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</si>
  <si>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</si>
  <si>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</si>
  <si>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</si>
  <si>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</si>
  <si>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</si>
  <si>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</si>
  <si>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</si>
  <si>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</si>
  <si>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</si>
  <si>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</si>
  <si>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</si>
  <si>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</si>
  <si>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</si>
  <si>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</si>
  <si>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</si>
  <si>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</si>
  <si>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</si>
  <si>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</si>
  <si>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</si>
  <si>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</si>
  <si>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</si>
  <si>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</si>
  <si>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</si>
  <si>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</si>
  <si>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</si>
  <si>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</si>
  <si>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</si>
  <si>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</si>
  <si>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</si>
  <si>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</si>
  <si>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</si>
  <si>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</si>
  <si>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</si>
  <si>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</si>
  <si>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</si>
  <si>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</si>
  <si>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</si>
  <si>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</si>
  <si>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</si>
  <si>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</si>
  <si>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</si>
  <si>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</si>
  <si>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</si>
  <si>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</si>
  <si>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</si>
  <si>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</si>
  <si>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</si>
  <si>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</si>
  <si>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</si>
  <si>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</si>
  <si>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</si>
  <si>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</si>
  <si>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</si>
  <si>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</si>
  <si>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</si>
  <si>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</si>
  <si>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</si>
  <si>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</si>
  <si>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</si>
  <si>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</si>
  <si>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</si>
  <si>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</si>
  <si>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</si>
  <si>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</si>
  <si>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</si>
  <si>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</si>
  <si>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</si>
  <si>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</si>
  <si>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</si>
  <si>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</si>
  <si>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</si>
  <si>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</si>
  <si>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</si>
  <si>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</si>
  <si>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</si>
  <si>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</si>
  <si>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</si>
  <si>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</si>
  <si>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</si>
  <si>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</si>
  <si>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</si>
  <si>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</si>
  <si>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</si>
  <si>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</si>
  <si>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</si>
  <si>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</si>
  <si>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</si>
  <si>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</si>
  <si>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</si>
  <si>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</si>
  <si>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</si>
  <si>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</si>
  <si>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</si>
  <si>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</si>
  <si>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</si>
  <si>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</si>
  <si>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</si>
  <si>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</si>
  <si>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</si>
  <si>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</si>
  <si>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</si>
  <si>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</si>
  <si>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</si>
  <si>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</si>
  <si>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</si>
  <si>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</si>
  <si>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</si>
  <si>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</si>
  <si>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</si>
  <si>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</si>
  <si>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</si>
  <si>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</si>
  <si>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</si>
  <si>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</si>
  <si>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</si>
  <si>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</si>
  <si>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</si>
  <si>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</si>
  <si>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</si>
  <si>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</si>
  <si>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</si>
  <si>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</si>
  <si>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</si>
  <si>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</si>
  <si>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</si>
  <si>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</si>
  <si>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</si>
  <si>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</si>
  <si>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</si>
  <si>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</si>
  <si>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</si>
  <si>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</si>
  <si>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</si>
  <si>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</si>
  <si>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</si>
  <si>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</si>
  <si>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</si>
  <si>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</si>
  <si>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</si>
  <si>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</si>
  <si>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</si>
  <si>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</si>
  <si>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</si>
  <si>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</si>
  <si>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</si>
  <si>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</si>
  <si>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</si>
  <si>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</si>
  <si>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</si>
  <si>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</si>
  <si>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</si>
  <si>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</si>
  <si>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</si>
  <si>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</si>
  <si>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</si>
  <si>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</si>
  <si>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</si>
  <si>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</si>
  <si>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</si>
  <si>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</si>
  <si>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</si>
  <si>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</si>
  <si>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</si>
  <si>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</si>
  <si>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</si>
  <si>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</si>
  <si>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</si>
  <si>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</si>
  <si>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</si>
  <si>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</si>
  <si>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</si>
  <si>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</si>
  <si>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</si>
  <si>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</si>
  <si>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</si>
  <si>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</si>
  <si>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</si>
  <si>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</si>
  <si>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</si>
  <si>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</si>
  <si>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</si>
  <si>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</si>
  <si>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</si>
  <si>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</si>
  <si>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</si>
  <si>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</si>
  <si>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</si>
  <si>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</si>
  <si>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</si>
  <si>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</si>
  <si>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</si>
  <si>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</si>
  <si>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</si>
  <si>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</si>
  <si>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</si>
  <si>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</si>
  <si>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</si>
  <si>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</si>
  <si>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</si>
  <si>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</si>
  <si>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</si>
  <si>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</si>
  <si>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</si>
  <si>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</si>
  <si>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</si>
  <si>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</si>
  <si>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</si>
  <si>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</si>
  <si>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</si>
  <si>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</si>
  <si>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</si>
  <si>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</si>
  <si>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</si>
  <si>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</si>
  <si>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</si>
  <si>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</si>
  <si>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</si>
  <si>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</si>
  <si>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</si>
  <si>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</si>
  <si>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</si>
  <si>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</si>
  <si>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</si>
  <si>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</si>
  <si>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</si>
  <si>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</si>
  <si>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</si>
  <si>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</si>
  <si>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</si>
  <si>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</si>
  <si>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</si>
  <si>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</si>
  <si>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</si>
  <si>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</si>
  <si>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</si>
  <si>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</si>
  <si>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</si>
  <si>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</si>
  <si>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</si>
  <si>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</si>
  <si>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</si>
  <si>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</si>
  <si>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</si>
  <si>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</si>
  <si>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</si>
  <si>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</si>
  <si>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</si>
  <si>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</si>
  <si>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</si>
  <si>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</si>
  <si>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</si>
  <si>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</si>
  <si>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</si>
  <si>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</si>
  <si>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</si>
  <si>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</si>
  <si>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</si>
  <si>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</si>
  <si>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</si>
  <si>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</si>
  <si>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</si>
  <si>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</si>
  <si>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</si>
  <si>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</si>
  <si>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</si>
  <si>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</si>
  <si>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</si>
  <si>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</si>
  <si>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</si>
  <si>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</si>
  <si>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</si>
  <si>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</si>
  <si>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</si>
  <si>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</si>
  <si>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</si>
  <si>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</si>
  <si>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</si>
  <si>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</si>
  <si>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</si>
  <si>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</si>
  <si>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</si>
  <si>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</si>
  <si>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</si>
  <si>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</si>
  <si>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</si>
  <si>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</si>
  <si>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</si>
  <si>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</si>
  <si>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</si>
  <si>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</si>
  <si>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</si>
  <si>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</si>
  <si>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</si>
  <si>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</si>
  <si>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</si>
  <si>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</si>
  <si>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</si>
  <si>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</si>
  <si>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</si>
  <si>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</si>
  <si>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</si>
  <si>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</si>
  <si>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</si>
  <si>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</si>
  <si>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</si>
  <si>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</si>
  <si>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</si>
  <si>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</si>
  <si>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</si>
  <si>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</si>
  <si>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</si>
  <si>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</si>
  <si>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</si>
  <si>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</si>
  <si>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</si>
  <si>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</si>
  <si>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</si>
  <si>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</si>
  <si>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</si>
  <si>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</si>
  <si>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</si>
  <si>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</si>
  <si>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</si>
  <si>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</si>
  <si>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</si>
  <si>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</si>
  <si>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</si>
  <si>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</si>
  <si>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</si>
  <si>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</si>
  <si>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</si>
  <si>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</si>
  <si>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</si>
  <si>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</si>
  <si>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</si>
  <si>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</si>
  <si>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</si>
  <si>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</si>
  <si>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</si>
  <si>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</si>
  <si>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</si>
  <si>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</si>
  <si>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</si>
  <si>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</si>
  <si>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</si>
  <si>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</si>
  <si>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</si>
  <si>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</si>
  <si>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</si>
  <si>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</si>
  <si>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</si>
  <si>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</si>
  <si>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</si>
  <si>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</si>
  <si>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</si>
  <si>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</si>
  <si>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</si>
  <si>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</si>
  <si>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</si>
  <si>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</si>
  <si>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</si>
  <si>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</si>
  <si>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</si>
  <si>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</si>
  <si>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</si>
  <si>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</si>
  <si>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</si>
  <si>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</si>
  <si>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</si>
  <si>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</si>
  <si>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</si>
  <si>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</si>
  <si>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</si>
  <si>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</si>
  <si>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</si>
  <si>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</si>
  <si>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</si>
  <si>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</si>
  <si>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</si>
  <si>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</si>
  <si>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</si>
  <si>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</si>
  <si>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</si>
  <si>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</si>
  <si>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</si>
  <si>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</si>
  <si>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</si>
  <si>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</si>
  <si>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</si>
  <si>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</si>
  <si>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</si>
  <si>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</si>
  <si>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</si>
  <si>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</si>
  <si>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</si>
  <si>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</si>
  <si>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</si>
  <si>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</si>
  <si>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</si>
  <si>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</si>
  <si>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</si>
  <si>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</si>
  <si>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</si>
  <si>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</si>
  <si>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</si>
  <si>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</si>
  <si>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</si>
  <si>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</si>
  <si>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</si>
  <si>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</si>
  <si>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</si>
  <si>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</si>
  <si>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</si>
  <si>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</si>
  <si>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</si>
  <si>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</si>
  <si>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</si>
  <si>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</si>
  <si>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</si>
  <si>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</si>
  <si>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</si>
  <si>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</si>
  <si>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</si>
  <si>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</si>
  <si>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</si>
  <si>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</si>
  <si>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</si>
  <si>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</si>
  <si>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</si>
  <si>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</si>
  <si>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</si>
  <si>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</si>
  <si>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</si>
  <si>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</si>
  <si>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</si>
  <si>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</si>
  <si>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</si>
  <si>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</si>
  <si>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</si>
  <si>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</si>
  <si>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</si>
  <si>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</si>
  <si>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</si>
  <si>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</si>
  <si>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</si>
  <si>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</si>
  <si>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</si>
  <si>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</si>
  <si>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</si>
  <si>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</si>
  <si>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</si>
  <si>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</si>
  <si>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</si>
  <si>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</si>
  <si>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</si>
  <si>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</si>
  <si>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</si>
  <si>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</si>
  <si>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</si>
  <si>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</si>
  <si>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</si>
  <si>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</si>
  <si>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</si>
  <si>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</si>
  <si>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</si>
  <si>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</si>
  <si>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</si>
  <si>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</si>
  <si>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</si>
  <si>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</si>
  <si>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</si>
  <si>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</si>
  <si>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</si>
  <si>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</si>
  <si>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</si>
  <si>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</si>
  <si>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</si>
  <si>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</si>
  <si>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</si>
  <si>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</si>
  <si>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</si>
  <si>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</si>
  <si>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</si>
  <si>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</si>
  <si>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</si>
  <si>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</si>
  <si>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</si>
  <si>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</si>
  <si>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</si>
  <si>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</si>
  <si>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</si>
  <si>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</si>
  <si>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</si>
  <si>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</si>
  <si>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</si>
  <si>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</si>
  <si>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</si>
  <si>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</si>
  <si>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</si>
  <si>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</si>
  <si>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</si>
  <si>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</si>
  <si>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</si>
  <si>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</si>
  <si>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</si>
  <si>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</si>
  <si>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</si>
  <si>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</si>
  <si>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</si>
  <si>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</si>
  <si>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</si>
  <si>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</si>
  <si>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</si>
  <si>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</si>
  <si>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</si>
  <si>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</si>
  <si>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</si>
  <si>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</si>
  <si>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</si>
  <si>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</si>
  <si>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</si>
  <si>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</si>
  <si>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</si>
  <si>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</si>
  <si>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</si>
  <si>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</si>
  <si>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</si>
  <si>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</si>
  <si>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</si>
  <si>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</si>
  <si>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</si>
  <si>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</si>
  <si>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</si>
  <si>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</si>
  <si>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</si>
  <si>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</si>
  <si>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</si>
  <si>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</si>
  <si>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</si>
  <si>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</si>
  <si>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</si>
  <si>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</si>
  <si>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</si>
  <si>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</si>
  <si>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</si>
  <si>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</si>
  <si>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</si>
  <si>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</si>
  <si>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</si>
  <si>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</si>
  <si>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</si>
  <si>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</si>
  <si>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</si>
  <si>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</si>
  <si>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</si>
  <si>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</si>
  <si>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</si>
  <si>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</si>
  <si>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</si>
  <si>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</si>
  <si>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</si>
  <si>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</si>
  <si>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</si>
  <si>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</si>
  <si>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</si>
  <si>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</si>
  <si>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</si>
  <si>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</si>
  <si>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</si>
  <si>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</si>
  <si>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</si>
  <si>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</si>
  <si>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</si>
  <si>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</si>
  <si>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</si>
  <si>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</si>
  <si>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</si>
  <si>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</si>
  <si>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</si>
  <si>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</si>
  <si>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</si>
  <si>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</si>
  <si>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</si>
  <si>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</si>
  <si>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</si>
  <si>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</si>
  <si>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</si>
  <si>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</si>
  <si>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</si>
  <si>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</si>
  <si>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</si>
  <si>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</si>
  <si>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</si>
  <si>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</si>
  <si>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</si>
  <si>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</si>
  <si>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</si>
  <si>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</si>
  <si>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</si>
  <si>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</si>
  <si>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</si>
  <si>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</si>
  <si>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</si>
  <si>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</si>
  <si>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</si>
  <si>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</si>
  <si>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</si>
  <si>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</si>
  <si>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</si>
  <si>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</si>
  <si>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</si>
  <si>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</si>
  <si>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</si>
  <si>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</si>
  <si>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</si>
  <si>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</si>
  <si>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</si>
  <si>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</si>
  <si>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</si>
  <si>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</si>
  <si>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</si>
  <si>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</si>
  <si>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</si>
  <si>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</si>
  <si>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</si>
  <si>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</si>
  <si>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</si>
  <si>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</si>
  <si>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</si>
  <si>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</si>
  <si>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</si>
  <si>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</si>
  <si>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</si>
  <si>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</si>
  <si>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</si>
  <si>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</si>
  <si>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</si>
  <si>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</si>
  <si>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</si>
  <si>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</si>
  <si>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</si>
  <si>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</si>
  <si>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</si>
  <si>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</si>
  <si>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</si>
  <si>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</si>
  <si>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</si>
  <si>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</si>
  <si>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</si>
  <si>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</si>
  <si>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</si>
  <si>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</si>
  <si>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</si>
  <si>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</si>
  <si>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</si>
  <si>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</si>
  <si>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</si>
  <si>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</si>
  <si>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</si>
  <si>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</si>
  <si>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</si>
  <si>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</si>
  <si>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</si>
  <si>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</si>
  <si>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</si>
  <si>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</si>
  <si>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</si>
  <si>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</si>
  <si>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</si>
  <si>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</si>
  <si>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</si>
  <si>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</si>
  <si>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</si>
  <si>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</si>
  <si>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</si>
  <si>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</si>
  <si>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</si>
  <si>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</si>
  <si>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</si>
  <si>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</si>
  <si>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</si>
  <si>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</si>
  <si>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</si>
  <si>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</si>
  <si>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</si>
  <si>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</si>
  <si>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</si>
  <si>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</si>
  <si>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</si>
  <si>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</si>
  <si>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</si>
  <si>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</si>
  <si>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</si>
  <si>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</si>
  <si>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</si>
  <si>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</si>
  <si>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</si>
  <si>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</si>
  <si>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</si>
  <si>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</si>
  <si>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</si>
  <si>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</si>
  <si>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</si>
  <si>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</si>
  <si>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</si>
  <si>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</si>
  <si>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</si>
  <si>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</si>
  <si>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</si>
  <si>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</si>
  <si>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</si>
  <si>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</si>
  <si>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</si>
  <si>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</si>
  <si>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</si>
  <si>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</si>
  <si>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</si>
  <si>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</si>
  <si>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</si>
  <si>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</si>
  <si>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</si>
  <si>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</si>
  <si>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</si>
  <si>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</si>
  <si>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</si>
  <si>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</si>
  <si>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</si>
  <si>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</si>
  <si>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</si>
  <si>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</si>
  <si>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</si>
  <si>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</si>
  <si>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</si>
  <si>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</si>
  <si>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</si>
  <si>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</si>
  <si>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</si>
  <si>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</si>
  <si>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</si>
  <si>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</si>
  <si>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</si>
  <si>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</si>
  <si>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</si>
  <si>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</si>
  <si>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</si>
  <si>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</si>
  <si>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</si>
  <si>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</si>
  <si>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</si>
  <si>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</si>
  <si>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</si>
  <si>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</si>
  <si>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</si>
  <si>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</si>
  <si>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</si>
  <si>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</si>
  <si>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</si>
  <si>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</si>
  <si>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</si>
  <si>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</si>
  <si>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</si>
  <si>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</si>
  <si>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</si>
  <si>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</si>
  <si>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</si>
  <si>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</si>
  <si>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</si>
  <si>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</si>
  <si>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</si>
  <si>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</si>
  <si>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</si>
  <si>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</si>
  <si>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</si>
  <si>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</si>
  <si>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</si>
  <si>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</si>
  <si>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</si>
  <si>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</si>
  <si>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</si>
  <si>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</si>
  <si>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</si>
  <si>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</si>
  <si>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</si>
  <si>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</si>
  <si>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</si>
  <si>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</si>
  <si>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</si>
  <si>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</si>
  <si>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</si>
  <si>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</si>
  <si>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</si>
  <si>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</si>
  <si>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</si>
  <si>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</si>
  <si>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</si>
  <si>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</si>
  <si>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</si>
  <si>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</si>
  <si>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</si>
  <si>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</si>
  <si>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</si>
  <si>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</si>
  <si>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</si>
  <si>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</si>
  <si>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</si>
  <si>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</si>
  <si>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</si>
  <si>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</si>
  <si>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</si>
  <si>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</si>
  <si>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</si>
  <si>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</si>
  <si>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</si>
  <si>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</si>
  <si>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</si>
  <si>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</si>
  <si>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</si>
  <si>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</si>
  <si>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</si>
  <si>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</si>
  <si>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</si>
  <si>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</si>
  <si>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</si>
  <si>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</si>
  <si>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</si>
  <si>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</si>
  <si>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</si>
  <si>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</si>
  <si>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</si>
  <si>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</si>
  <si>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</si>
  <si>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</si>
  <si>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</si>
  <si>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</si>
  <si>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</si>
  <si>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</si>
  <si>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</si>
  <si>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</si>
  <si>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</si>
  <si>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</si>
  <si>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</si>
  <si>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</si>
  <si>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</si>
  <si>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</si>
  <si>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</si>
  <si>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</si>
  <si>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</si>
  <si>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</si>
  <si>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</si>
  <si>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</si>
  <si>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</si>
  <si>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</si>
  <si>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</si>
  <si>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</si>
  <si>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</si>
  <si>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</si>
  <si>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</si>
  <si>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</si>
  <si>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</si>
  <si>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</si>
  <si>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</si>
  <si>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</si>
  <si>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</si>
  <si>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</si>
  <si>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</si>
  <si>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</si>
  <si>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</si>
  <si>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</si>
  <si>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</si>
  <si>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</si>
  <si>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</si>
  <si>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</si>
  <si>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</si>
  <si>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</si>
  <si>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</si>
  <si>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</si>
  <si>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</si>
  <si>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</si>
  <si>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</si>
  <si>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</si>
  <si>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</si>
  <si>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</si>
  <si>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</si>
  <si>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</si>
  <si>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</si>
  <si>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</si>
  <si>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</si>
  <si>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</si>
  <si>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</si>
  <si>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</si>
  <si>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</si>
  <si>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</si>
  <si>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</si>
  <si>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</si>
  <si>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</si>
  <si>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</si>
  <si>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</si>
  <si>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</si>
  <si>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</si>
  <si>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</si>
  <si>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</si>
  <si>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</si>
  <si>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</si>
  <si>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</si>
  <si>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</si>
  <si>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</si>
  <si>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</si>
  <si>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</si>
  <si>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</si>
  <si>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</si>
  <si>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</si>
  <si>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</si>
  <si>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</si>
  <si>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</si>
  <si>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</si>
  <si>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</si>
  <si>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</si>
  <si>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</si>
  <si>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</si>
  <si>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</si>
  <si>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</si>
  <si>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</si>
  <si>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</si>
  <si>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</si>
  <si>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</si>
  <si>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</si>
  <si>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</si>
  <si>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</si>
  <si>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</si>
  <si>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</si>
  <si>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</si>
  <si>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</si>
  <si>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</si>
  <si>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</si>
  <si>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</si>
  <si>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</si>
  <si>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</si>
  <si>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</si>
  <si>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</si>
  <si>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</si>
  <si>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</si>
  <si>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</si>
  <si>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</si>
  <si>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</si>
  <si>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</si>
  <si>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</si>
  <si>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</si>
  <si>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</si>
  <si>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</si>
  <si>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</si>
  <si>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</si>
  <si>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</si>
  <si>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</si>
  <si>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</si>
  <si>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</si>
  <si>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</si>
  <si>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</si>
  <si>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</si>
  <si>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</si>
  <si>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</si>
  <si>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</si>
  <si>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</si>
  <si>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</si>
  <si>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</si>
  <si>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</si>
  <si>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</si>
  <si>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</si>
  <si>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</si>
  <si>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</si>
  <si>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</si>
  <si>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</si>
  <si>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</si>
  <si>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</si>
  <si>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</si>
  <si>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</si>
  <si>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</si>
  <si>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</si>
  <si>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</si>
  <si>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</si>
  <si>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</si>
  <si>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</si>
  <si>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</si>
  <si>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</si>
  <si>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</si>
  <si>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</si>
  <si>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</si>
  <si>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</si>
  <si>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</si>
  <si>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</si>
  <si>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</si>
  <si>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</si>
  <si>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</si>
  <si>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</si>
  <si>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</si>
  <si>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</si>
  <si>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</si>
  <si>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</si>
  <si>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</si>
  <si>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</si>
  <si>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</si>
  <si>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</si>
  <si>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</si>
  <si>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</si>
  <si>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</si>
  <si>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</si>
  <si>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</si>
  <si>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</si>
  <si>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</si>
  <si>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</si>
  <si>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</si>
  <si>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</si>
  <si>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</si>
  <si>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</si>
  <si>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</si>
  <si>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</si>
  <si>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</si>
  <si>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</si>
  <si>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</si>
  <si>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</si>
  <si>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</si>
  <si>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</si>
  <si>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</si>
  <si>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</si>
  <si>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</si>
  <si>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</si>
  <si>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</si>
  <si>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</si>
  <si>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</si>
  <si>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</si>
  <si>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</si>
  <si>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</si>
  <si>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</si>
  <si>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</si>
  <si>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</si>
  <si>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</si>
  <si>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</si>
  <si>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</si>
  <si>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</si>
  <si>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</si>
  <si>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</si>
  <si>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</si>
  <si>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</si>
  <si>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</si>
  <si>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</si>
  <si>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</si>
  <si>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</si>
  <si>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</si>
  <si>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</si>
  <si>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</si>
  <si>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</si>
  <si>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</si>
  <si>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</si>
  <si>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</si>
  <si>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</si>
  <si>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</si>
  <si>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</si>
  <si>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</si>
  <si>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</si>
  <si>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</si>
  <si>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</si>
  <si>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</si>
  <si>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</si>
  <si>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</si>
  <si>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</si>
  <si>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</si>
  <si>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</si>
  <si>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</si>
  <si>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</si>
  <si>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</si>
  <si>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</si>
  <si>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</si>
  <si>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</si>
  <si>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</si>
  <si>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</si>
  <si>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</si>
  <si>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</si>
  <si>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</si>
  <si>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</si>
  <si>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</si>
  <si>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</si>
  <si>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</si>
  <si>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</si>
  <si>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</si>
  <si>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</si>
  <si>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</si>
  <si>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</si>
  <si>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</si>
  <si>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</si>
  <si>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</si>
  <si>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</si>
  <si>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</si>
  <si>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</si>
  <si>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</si>
  <si>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</si>
  <si>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</si>
  <si>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</si>
  <si>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</si>
  <si>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</si>
  <si>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</si>
  <si>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</si>
  <si>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</si>
  <si>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</si>
  <si>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</si>
  <si>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</si>
  <si>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</si>
  <si>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</si>
  <si>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</si>
  <si>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</si>
  <si>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</si>
  <si>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</si>
  <si>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</si>
  <si>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</si>
  <si>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</si>
  <si>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</si>
  <si>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</si>
  <si>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</si>
  <si>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</si>
  <si>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</si>
  <si>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</si>
  <si>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</si>
  <si>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</si>
  <si>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</si>
  <si>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</si>
  <si>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</si>
  <si>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</si>
  <si>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</si>
  <si>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</si>
  <si>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</si>
  <si>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</si>
  <si>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</si>
  <si>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</si>
  <si>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</si>
  <si>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</si>
  <si>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</si>
  <si>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</si>
  <si>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</si>
  <si>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</si>
  <si>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</si>
  <si>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</si>
  <si>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</si>
  <si>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</si>
  <si>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</si>
  <si>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</si>
  <si>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</si>
  <si>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</si>
  <si>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</si>
  <si>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</si>
  <si>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</si>
  <si>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</si>
  <si>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</si>
  <si>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</si>
  <si>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</si>
  <si>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</si>
  <si>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</si>
  <si>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</si>
  <si>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</si>
  <si>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</si>
  <si>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</si>
  <si>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</si>
  <si>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</si>
  <si>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</si>
  <si>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</si>
  <si>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</si>
  <si>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</si>
  <si>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</si>
  <si>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</si>
  <si>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</si>
  <si>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</si>
  <si>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</si>
  <si>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</si>
  <si>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</si>
  <si>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</si>
  <si>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</si>
  <si>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</si>
  <si>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</si>
  <si>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</si>
  <si>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</si>
  <si>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</si>
  <si>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</si>
  <si>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</si>
  <si>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</si>
  <si>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</si>
  <si>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</si>
  <si>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</si>
  <si>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</si>
  <si>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</si>
  <si>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</si>
  <si>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</si>
  <si>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</si>
  <si>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</si>
  <si>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</si>
  <si>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</si>
  <si>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</si>
  <si>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</si>
  <si>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</si>
  <si>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</si>
  <si>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</si>
  <si>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</si>
  <si>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</si>
  <si>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</si>
  <si>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</si>
  <si>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</si>
  <si>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</si>
  <si>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</si>
  <si>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</si>
  <si>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</si>
  <si>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</si>
  <si>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</si>
  <si>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</si>
  <si>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</si>
  <si>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</si>
  <si>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</si>
  <si>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</si>
  <si>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</si>
  <si>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</si>
  <si>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</si>
  <si>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</si>
  <si>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</si>
  <si>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</si>
  <si>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</si>
  <si>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</si>
  <si>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</si>
  <si>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</si>
  <si>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</si>
  <si>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</si>
  <si>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</si>
  <si>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</si>
  <si>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</si>
  <si>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</si>
  <si>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</si>
  <si>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</si>
  <si>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</si>
  <si>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</si>
  <si>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</si>
  <si>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</si>
  <si>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</si>
  <si>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</si>
  <si>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</si>
  <si>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</si>
  <si>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</si>
  <si>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</si>
  <si>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</si>
  <si>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</si>
  <si>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</si>
  <si>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</si>
  <si>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</si>
  <si>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</si>
  <si>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</si>
  <si>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</si>
  <si>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</si>
  <si>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</si>
  <si>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</si>
  <si>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</si>
  <si>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</si>
  <si>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</si>
  <si>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</si>
  <si>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</si>
  <si>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</si>
  <si>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</si>
  <si>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</si>
  <si>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</si>
  <si>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</si>
  <si>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</si>
  <si>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</si>
  <si>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</si>
  <si>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</si>
  <si>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</si>
  <si>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</si>
  <si>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</si>
  <si>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</si>
  <si>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</si>
  <si>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</si>
  <si>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</si>
  <si>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</si>
  <si>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</si>
  <si>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</si>
  <si>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</si>
  <si>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</si>
  <si>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</si>
  <si>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</si>
  <si>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</si>
  <si>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</si>
  <si>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</si>
  <si>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</si>
  <si>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</si>
  <si>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</si>
  <si>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</si>
  <si>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</si>
  <si>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</si>
  <si>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</si>
  <si>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</si>
  <si>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</si>
  <si>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</si>
  <si>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</si>
  <si>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</si>
  <si>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</si>
  <si>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</si>
  <si>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</si>
  <si>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</si>
  <si>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</si>
  <si>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</si>
  <si>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</si>
  <si>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</si>
  <si>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</si>
  <si>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</si>
  <si>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</si>
  <si>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</si>
  <si>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</si>
  <si>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</si>
  <si>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</si>
  <si>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</si>
  <si>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</si>
  <si>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</si>
  <si>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</si>
  <si>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</si>
  <si>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</si>
  <si>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</si>
  <si>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</si>
  <si>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</si>
  <si>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</si>
  <si>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</si>
  <si>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</si>
  <si>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</si>
  <si>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</si>
  <si>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</si>
  <si>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</si>
  <si>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</si>
  <si>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</si>
  <si>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</si>
  <si>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</si>
  <si>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</si>
  <si>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</si>
  <si>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</si>
  <si>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</si>
  <si>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</si>
  <si>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</si>
  <si>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</si>
  <si>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</si>
  <si>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</si>
  <si>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</si>
  <si>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</si>
  <si>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</si>
  <si>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</si>
  <si>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</si>
  <si>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</si>
  <si>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</si>
  <si>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</si>
  <si>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</si>
  <si>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</si>
  <si>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</si>
  <si>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</si>
  <si>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</si>
  <si>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</si>
  <si>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</si>
  <si>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</si>
  <si>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</si>
  <si>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</si>
  <si>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</si>
  <si>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</si>
  <si>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</si>
  <si>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</si>
  <si>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</si>
  <si>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</si>
  <si>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</si>
  <si>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</si>
  <si>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</si>
  <si>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</si>
  <si>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</si>
  <si>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</si>
  <si>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</si>
  <si>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</si>
  <si>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</si>
  <si>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</si>
  <si>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</si>
  <si>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</si>
  <si>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</si>
  <si>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</si>
  <si>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</si>
  <si>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</si>
  <si>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</si>
  <si>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</si>
  <si>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</si>
  <si>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</si>
  <si>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</si>
  <si>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</si>
  <si>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</si>
  <si>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</si>
  <si>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</si>
  <si>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</si>
  <si>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</si>
  <si>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</si>
  <si>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</si>
  <si>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</si>
  <si>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</si>
  <si>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</si>
  <si>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</si>
  <si>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</si>
  <si>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</si>
  <si>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</si>
  <si>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</si>
  <si>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</si>
  <si>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</si>
  <si>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</si>
  <si>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</si>
  <si>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</si>
  <si>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</si>
  <si>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</si>
  <si>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</si>
  <si>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</si>
  <si>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</si>
  <si>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</si>
  <si>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</si>
  <si>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</si>
  <si>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</si>
  <si>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</si>
  <si>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</si>
  <si>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</si>
  <si>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</si>
  <si>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</si>
  <si>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</si>
  <si>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</si>
  <si>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</si>
  <si>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</si>
  <si>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</si>
  <si>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</si>
  <si>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</si>
  <si>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</si>
  <si>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</si>
  <si>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</si>
  <si>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</si>
  <si>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</si>
  <si>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</si>
  <si>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</si>
  <si>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</si>
  <si>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</si>
  <si>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</si>
  <si>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</si>
  <si>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</si>
  <si>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</si>
  <si>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</si>
  <si>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</si>
  <si>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</si>
  <si>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</si>
  <si>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</si>
  <si>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</si>
  <si>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</si>
  <si>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</si>
  <si>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</si>
  <si>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</si>
  <si>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</si>
  <si>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</si>
  <si>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</si>
  <si>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</si>
  <si>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</si>
  <si>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</si>
  <si>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</si>
  <si>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</si>
  <si>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</si>
  <si>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</si>
  <si>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</si>
  <si>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</si>
  <si>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</si>
  <si>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</si>
  <si>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</si>
  <si>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</si>
  <si>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</si>
  <si>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</si>
  <si>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</si>
  <si>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</si>
  <si>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</si>
  <si>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</si>
  <si>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</si>
  <si>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</si>
  <si>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</si>
  <si>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</si>
  <si>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</si>
  <si>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</si>
  <si>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</si>
  <si>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</si>
  <si>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</si>
  <si>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</si>
  <si>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</si>
  <si>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</si>
  <si>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</si>
  <si>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</si>
  <si>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</si>
  <si>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</si>
  <si>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</si>
  <si>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</si>
  <si>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</si>
  <si>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</si>
  <si>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</si>
  <si>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</si>
  <si>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</si>
  <si>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</si>
  <si>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</si>
  <si>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</si>
  <si>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</si>
  <si>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</si>
  <si>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</si>
  <si>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</si>
  <si>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</si>
  <si>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</si>
  <si>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</si>
  <si>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</si>
  <si>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</si>
  <si>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</si>
  <si>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</si>
  <si>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</si>
  <si>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</si>
  <si>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</si>
  <si>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</si>
  <si>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</si>
  <si>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</si>
  <si>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</si>
  <si>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</si>
  <si>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</si>
  <si>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</si>
  <si>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</si>
  <si>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</si>
  <si>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</si>
  <si>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</si>
  <si>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</si>
  <si>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</si>
  <si>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</si>
  <si>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</si>
  <si>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</si>
  <si>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</si>
  <si>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</si>
  <si>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</si>
  <si>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</si>
  <si>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</si>
  <si>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</si>
  <si>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</si>
  <si>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</si>
  <si>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</si>
  <si>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</si>
  <si>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</si>
  <si>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</si>
  <si>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</si>
  <si>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</si>
  <si>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</si>
  <si>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</si>
  <si>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</si>
  <si>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</si>
  <si>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</si>
  <si>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</si>
  <si>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</si>
  <si>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</si>
  <si>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</si>
  <si>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</si>
  <si>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</si>
  <si>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</si>
  <si>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</si>
  <si>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</si>
  <si>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</si>
  <si>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</si>
  <si>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</si>
  <si>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</si>
  <si>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</si>
  <si>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</si>
  <si>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</si>
  <si>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</si>
  <si>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</si>
  <si>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</si>
  <si>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</si>
  <si>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</si>
  <si>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</si>
  <si>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</si>
  <si>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</si>
  <si>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</si>
  <si>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</si>
  <si>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</si>
  <si>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</si>
  <si>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</si>
  <si>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</si>
  <si>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</si>
  <si>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</si>
  <si>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</si>
  <si>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</si>
  <si>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</si>
  <si>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</si>
  <si>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</si>
  <si>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</si>
  <si>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</si>
  <si>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</si>
  <si>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</si>
  <si>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</si>
  <si>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</si>
  <si>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</si>
  <si>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</si>
  <si>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</si>
  <si>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</si>
  <si>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</si>
  <si>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</si>
  <si>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</si>
  <si>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</si>
  <si>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</si>
  <si>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</si>
  <si>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</si>
  <si>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</si>
  <si>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</si>
  <si>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</si>
  <si>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</si>
  <si>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</si>
  <si>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</si>
  <si>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</si>
  <si>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</si>
  <si>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</si>
  <si>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</si>
  <si>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</si>
  <si>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</si>
  <si>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</si>
  <si>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</si>
  <si>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</si>
  <si>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</si>
  <si>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</si>
  <si>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</si>
  <si>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</si>
  <si>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</si>
  <si>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</si>
  <si>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</si>
  <si>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</si>
  <si>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</si>
  <si>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</si>
  <si>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</si>
  <si>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</si>
  <si>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</si>
  <si>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</si>
  <si>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</si>
  <si>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</si>
  <si>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</si>
  <si>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</si>
  <si>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</si>
  <si>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</si>
  <si>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</si>
  <si>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</si>
  <si>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</si>
  <si>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</si>
  <si>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</si>
  <si>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</si>
  <si>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</si>
  <si>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</si>
  <si>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</si>
  <si>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</si>
  <si>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</si>
  <si>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</si>
  <si>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</si>
  <si>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</si>
  <si>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</si>
  <si>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</si>
  <si>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</si>
  <si>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</si>
  <si>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</si>
  <si>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</si>
  <si>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</si>
  <si>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</si>
  <si>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</si>
  <si>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</si>
  <si>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</si>
  <si>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</si>
  <si>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</si>
  <si>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</si>
  <si>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</si>
  <si>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</si>
  <si>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</si>
  <si>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</si>
  <si>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</si>
  <si>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</si>
  <si>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</si>
  <si>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</si>
  <si>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</si>
  <si>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</si>
  <si>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</si>
  <si>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</si>
  <si>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</si>
  <si>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</si>
  <si>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</si>
  <si>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</si>
  <si>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</si>
  <si>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</si>
  <si>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</si>
  <si>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</si>
  <si>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</si>
  <si>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</si>
  <si>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</si>
  <si>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</si>
  <si>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</si>
  <si>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</si>
  <si>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</si>
  <si>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</si>
  <si>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</si>
  <si>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</si>
  <si>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</si>
  <si>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</si>
  <si>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</si>
  <si>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</si>
  <si>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</si>
  <si>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</si>
  <si>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</si>
  <si>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</si>
  <si>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</si>
  <si>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</si>
  <si>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</si>
  <si>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</si>
  <si>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</si>
  <si>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</si>
  <si>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</si>
  <si>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</si>
  <si>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</si>
  <si>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</si>
  <si>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</si>
  <si>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</si>
  <si>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</si>
  <si>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</si>
  <si>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</si>
  <si>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</si>
  <si>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</si>
  <si>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</si>
  <si>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</si>
  <si>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</si>
  <si>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</si>
  <si>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</si>
  <si>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</si>
  <si>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</si>
  <si>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</si>
  <si>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</si>
  <si>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</si>
  <si>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</si>
  <si>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</si>
  <si>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</si>
  <si>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</si>
  <si>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</si>
  <si>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</si>
  <si>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</si>
  <si>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</si>
  <si>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</si>
  <si>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</si>
  <si>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</si>
  <si>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</si>
  <si>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</si>
  <si>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</si>
  <si>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</si>
  <si>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</si>
  <si>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</si>
  <si>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</si>
  <si>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</si>
  <si>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</si>
  <si>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</si>
  <si>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</si>
  <si>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</si>
  <si>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</si>
  <si>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</si>
  <si>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</si>
  <si>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</si>
  <si>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</si>
  <si>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</si>
  <si>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</si>
  <si>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</si>
  <si>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</si>
  <si>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</si>
  <si>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</si>
  <si>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</si>
  <si>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</si>
  <si>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</si>
  <si>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</si>
  <si>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</si>
  <si>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</si>
  <si>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</si>
  <si>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</si>
  <si>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</si>
  <si>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</si>
  <si>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</si>
  <si>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</si>
  <si>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</si>
  <si>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</si>
  <si>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</si>
  <si>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</si>
  <si>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</si>
  <si>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</si>
  <si>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</si>
  <si>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</si>
  <si>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</si>
  <si>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</si>
  <si>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</si>
  <si>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</si>
  <si>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</si>
  <si>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</si>
  <si>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</si>
  <si>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</si>
  <si>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</si>
  <si>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</si>
  <si>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</si>
  <si>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</si>
  <si>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</si>
  <si>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</si>
  <si>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</si>
  <si>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</si>
  <si>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</si>
  <si>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</si>
  <si>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</si>
  <si>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</si>
  <si>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</si>
  <si>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</si>
  <si>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</si>
  <si>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</si>
  <si>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</si>
  <si>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</si>
  <si>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</si>
  <si>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</si>
  <si>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</si>
  <si>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</si>
  <si>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</si>
  <si>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</si>
  <si>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</si>
  <si>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</si>
  <si>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</si>
  <si>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</si>
  <si>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</si>
  <si>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</si>
  <si>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</si>
  <si>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</si>
  <si>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</si>
  <si>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</si>
  <si>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</si>
  <si>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</si>
  <si>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</si>
  <si>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</si>
  <si>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</si>
  <si>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</si>
  <si>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</si>
  <si>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</si>
  <si>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</si>
  <si>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</si>
  <si>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</si>
  <si>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</si>
  <si>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</si>
  <si>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</si>
  <si>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</si>
  <si>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</si>
  <si>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</si>
  <si>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</si>
  <si>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</si>
  <si>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</si>
  <si>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</si>
  <si>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</si>
  <si>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</si>
  <si>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</si>
  <si>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</si>
  <si>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</si>
  <si>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</si>
  <si>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</si>
  <si>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</si>
  <si>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</si>
  <si>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</si>
  <si>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</si>
  <si>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</si>
  <si>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</si>
  <si>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</si>
  <si>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</si>
  <si>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</si>
  <si>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</si>
  <si>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</si>
  <si>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</si>
  <si>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</si>
  <si>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</si>
  <si>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</si>
  <si>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</si>
  <si>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</si>
  <si>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</si>
  <si>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</si>
  <si>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</si>
  <si>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</si>
  <si>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</si>
  <si>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</si>
  <si>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</si>
  <si>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</si>
  <si>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</si>
  <si>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</si>
  <si>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</si>
  <si>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</si>
  <si>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</si>
  <si>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</si>
  <si>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</si>
  <si>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</si>
  <si>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</si>
  <si>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</si>
  <si>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</si>
  <si>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</si>
  <si>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</si>
  <si>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</si>
  <si>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</si>
  <si>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</si>
  <si>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</si>
  <si>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</si>
  <si>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</si>
  <si>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</si>
  <si>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</si>
  <si>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</si>
  <si>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</si>
  <si>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</si>
  <si>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</si>
  <si>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</si>
  <si>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</si>
  <si>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</si>
  <si>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</si>
  <si>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</si>
  <si>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</si>
  <si>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</si>
  <si>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</si>
  <si>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</si>
  <si>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</si>
  <si>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</si>
  <si>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</si>
  <si>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</si>
  <si>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</si>
  <si>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</si>
  <si>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</si>
  <si>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</si>
  <si>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</si>
  <si>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</si>
  <si>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</si>
  <si>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</si>
  <si>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</si>
  <si>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</si>
  <si>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</si>
  <si>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</si>
  <si>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</si>
  <si>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</si>
  <si>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</si>
  <si>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</si>
  <si>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</si>
  <si>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</si>
  <si>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</si>
  <si>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</si>
  <si>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</si>
  <si>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</si>
  <si>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</si>
  <si>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</si>
  <si>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</si>
  <si>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</si>
  <si>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</si>
  <si>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</si>
  <si>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</si>
  <si>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</si>
  <si>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</si>
  <si>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</si>
  <si>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</si>
  <si>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</si>
  <si>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</si>
  <si>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</si>
  <si>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</si>
  <si>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</si>
  <si>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</si>
  <si>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</si>
  <si>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</si>
  <si>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</si>
  <si>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</si>
  <si>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</si>
  <si>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</si>
  <si>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</si>
  <si>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</si>
  <si>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</si>
  <si>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</si>
  <si>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</si>
  <si>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</si>
  <si>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</si>
  <si>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</si>
  <si>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</si>
  <si>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</si>
  <si>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</si>
  <si>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</si>
  <si>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</si>
  <si>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</si>
  <si>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</si>
  <si>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</si>
  <si>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</si>
  <si>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</si>
  <si>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</si>
  <si>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</si>
  <si>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</si>
  <si>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</si>
  <si>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</si>
  <si>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</si>
  <si>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</si>
  <si>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</si>
  <si>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</si>
  <si>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</si>
  <si>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</si>
  <si>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</si>
  <si>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</si>
  <si>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</si>
  <si>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</si>
  <si>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</si>
  <si>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</si>
  <si>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</si>
  <si>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</si>
  <si>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</si>
  <si>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</si>
  <si>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</si>
  <si>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</si>
  <si>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</si>
  <si>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</si>
  <si>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</si>
  <si>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</si>
  <si>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</si>
  <si>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</si>
  <si>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</si>
  <si>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</si>
  <si>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</si>
  <si>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</si>
  <si>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</si>
  <si>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</si>
  <si>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</si>
  <si>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</si>
  <si>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</si>
  <si>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</si>
  <si>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</si>
  <si>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</si>
  <si>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</si>
  <si>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</si>
  <si>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</si>
  <si>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</si>
  <si>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</si>
  <si>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</si>
  <si>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</si>
  <si>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</si>
  <si>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</si>
  <si>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</si>
  <si>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</si>
  <si>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</si>
  <si>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</si>
  <si>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</si>
  <si>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</si>
  <si>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</si>
  <si>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</si>
  <si>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</si>
  <si>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</si>
  <si>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</si>
  <si>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</si>
  <si>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</si>
  <si>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</si>
  <si>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</si>
  <si>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</si>
  <si>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</si>
  <si>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</si>
  <si>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</si>
  <si>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</si>
  <si>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</si>
  <si>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</si>
  <si>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</si>
  <si>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</si>
  <si>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</si>
  <si>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</si>
  <si>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</si>
  <si>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</si>
  <si>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</si>
  <si>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</si>
  <si>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</si>
  <si>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</si>
  <si>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</si>
  <si>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</si>
  <si>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</si>
  <si>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</si>
  <si>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</si>
  <si>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</si>
  <si>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</si>
  <si>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</si>
  <si>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</si>
  <si>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</si>
  <si>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</si>
  <si>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</si>
  <si>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</si>
  <si>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</si>
  <si>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</si>
  <si>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</si>
  <si>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</si>
  <si>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</si>
  <si>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</si>
  <si>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</si>
  <si>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</si>
  <si>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</si>
  <si>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</si>
  <si>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</si>
  <si>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</si>
  <si>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</si>
  <si>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</si>
  <si>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</si>
  <si>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</si>
  <si>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</si>
  <si>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</si>
  <si>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</si>
  <si>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</si>
  <si>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</si>
  <si>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</si>
  <si>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</si>
  <si>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</si>
  <si>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</si>
  <si>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</si>
  <si>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</si>
  <si>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</si>
  <si>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</si>
  <si>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</si>
  <si>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</si>
  <si>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</si>
  <si>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</si>
  <si>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</si>
  <si>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</si>
  <si>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</si>
  <si>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</si>
  <si>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</si>
  <si>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</si>
  <si>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</si>
  <si>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</si>
  <si>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</si>
  <si>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</si>
  <si>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</si>
  <si>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</si>
  <si>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</si>
  <si>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</si>
  <si>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</si>
  <si>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</si>
  <si>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</si>
  <si>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</si>
  <si>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</si>
  <si>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</si>
  <si>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</si>
  <si>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</si>
  <si>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</si>
  <si>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</si>
  <si>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</si>
  <si>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</si>
  <si>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</si>
  <si>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</si>
  <si>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</si>
  <si>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</si>
  <si>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</si>
  <si>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</si>
  <si>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</si>
  <si>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</si>
  <si>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</si>
  <si>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</si>
  <si>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</si>
  <si>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</si>
  <si>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</si>
  <si>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</si>
  <si>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</si>
  <si>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</si>
  <si>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</si>
  <si>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</si>
  <si>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</si>
  <si>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</si>
  <si>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</si>
  <si>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</si>
  <si>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</si>
  <si>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</si>
  <si>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</si>
  <si>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</si>
  <si>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</si>
  <si>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</si>
  <si>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</si>
  <si>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</si>
  <si>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</si>
  <si>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</si>
  <si>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</si>
  <si>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</si>
  <si>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</si>
  <si>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</si>
  <si>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</si>
  <si>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</si>
  <si>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</si>
  <si>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</si>
  <si>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</si>
  <si>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</si>
  <si>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</si>
  <si>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</si>
  <si>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</si>
  <si>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</si>
  <si>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</si>
  <si>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</si>
  <si>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</si>
  <si>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</si>
  <si>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</si>
  <si>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</si>
  <si>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</si>
  <si>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</si>
  <si>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</si>
  <si>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</si>
  <si>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</si>
  <si>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</si>
  <si>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</si>
  <si>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</si>
  <si>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</si>
  <si>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</si>
  <si>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</si>
  <si>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</si>
  <si>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</si>
  <si>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</si>
  <si>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</si>
  <si>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</si>
  <si>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</si>
  <si>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</si>
  <si>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</si>
  <si>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</si>
  <si>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</si>
  <si>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</si>
  <si>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</si>
  <si>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</si>
  <si>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</si>
  <si>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</si>
  <si>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</si>
  <si>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</si>
  <si>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</si>
  <si>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</si>
  <si>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</si>
  <si>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</si>
  <si>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</si>
  <si>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</si>
  <si>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</si>
  <si>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</si>
  <si>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</si>
  <si>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</si>
  <si>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</si>
  <si>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</si>
  <si>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</si>
  <si>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</si>
  <si>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</si>
  <si>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</si>
  <si>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</si>
  <si>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</si>
  <si>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</si>
  <si>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</si>
  <si>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</si>
  <si>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</si>
  <si>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</si>
  <si>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</si>
  <si>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</si>
  <si>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</si>
  <si>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</si>
  <si>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</si>
  <si>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</si>
  <si>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</si>
  <si>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</si>
  <si>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</si>
  <si>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</si>
  <si>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</si>
  <si>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</si>
  <si>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</si>
  <si>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</si>
  <si>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</si>
  <si>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</si>
  <si>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</si>
  <si>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</si>
  <si>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</si>
  <si>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</si>
  <si>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</si>
  <si>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</si>
  <si>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</si>
  <si>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</si>
  <si>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</si>
  <si>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</si>
  <si>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</si>
  <si>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</si>
  <si>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</si>
  <si>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</si>
  <si>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</si>
  <si>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</si>
  <si>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</si>
  <si>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</si>
  <si>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</si>
  <si>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</si>
  <si>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</si>
  <si>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</si>
  <si>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</si>
  <si>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</si>
  <si>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</si>
  <si>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</si>
  <si>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</si>
  <si>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</si>
  <si>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</si>
  <si>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</si>
  <si>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</si>
  <si>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</si>
  <si>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</si>
  <si>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</si>
  <si>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</si>
  <si>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</si>
  <si>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</si>
  <si>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</si>
  <si>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</si>
  <si>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</si>
  <si>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</si>
  <si>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</si>
  <si>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</si>
  <si>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</si>
  <si>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</si>
  <si>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</si>
  <si>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</si>
  <si>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</si>
  <si>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</si>
  <si>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</si>
  <si>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</si>
  <si>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</si>
  <si>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</si>
  <si>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</si>
  <si>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</si>
  <si>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</si>
  <si>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</si>
  <si>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</si>
  <si>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</si>
  <si>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</si>
  <si>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</si>
  <si>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</si>
  <si>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</si>
  <si>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</si>
  <si>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</si>
  <si>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</si>
  <si>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</si>
  <si>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</si>
  <si>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</si>
  <si>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</si>
  <si>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</si>
  <si>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</si>
  <si>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</si>
  <si>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</si>
  <si>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</si>
  <si>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</si>
  <si>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</si>
  <si>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</si>
  <si>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</si>
  <si>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</si>
  <si>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</si>
  <si>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</si>
  <si>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</si>
  <si>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</si>
  <si>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</si>
  <si>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</si>
  <si>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</si>
  <si>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</si>
  <si>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</si>
  <si>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</si>
  <si>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</si>
  <si>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</si>
  <si>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</si>
  <si>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</si>
  <si>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</si>
  <si>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</si>
  <si>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</si>
  <si>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</si>
  <si>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</si>
  <si>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</si>
  <si>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</si>
  <si>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</si>
  <si>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</si>
  <si>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</si>
  <si>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</si>
  <si>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</si>
  <si>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</si>
  <si>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</si>
  <si>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</si>
  <si>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</si>
  <si>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</si>
  <si>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</si>
  <si>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</si>
  <si>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</si>
  <si>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</si>
  <si>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</si>
  <si>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</si>
  <si>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</si>
  <si>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</si>
  <si>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</si>
  <si>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</si>
  <si>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</si>
  <si>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</si>
  <si>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</si>
  <si>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</si>
  <si>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</si>
  <si>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</si>
  <si>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</si>
  <si>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</si>
  <si>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</si>
  <si>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</si>
  <si>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</si>
  <si>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</si>
  <si>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</si>
  <si>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</si>
  <si>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</si>
  <si>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</si>
  <si>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</si>
  <si>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</si>
  <si>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</si>
  <si>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</si>
  <si>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</si>
  <si>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</si>
  <si>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</si>
  <si>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</si>
  <si>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</si>
  <si>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</si>
  <si>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</si>
  <si>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</si>
  <si>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</si>
  <si>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</si>
  <si>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</si>
  <si>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</si>
  <si>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</si>
  <si>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</si>
  <si>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</si>
  <si>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</si>
  <si>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</si>
  <si>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</si>
  <si>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</si>
  <si>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</si>
  <si>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</si>
  <si>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</si>
  <si>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</si>
  <si>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</si>
  <si>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</si>
  <si>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</si>
  <si>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</si>
  <si>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</si>
  <si>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</si>
  <si>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</si>
  <si>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</si>
  <si>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</si>
  <si>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</si>
  <si>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</si>
  <si>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</si>
  <si>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</si>
  <si>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</si>
  <si>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</si>
  <si>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</si>
  <si>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</si>
  <si>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</si>
  <si>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</si>
  <si>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</si>
  <si>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</si>
  <si>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</si>
  <si>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</si>
  <si>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</si>
  <si>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</si>
  <si>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</si>
  <si>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</si>
  <si>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</si>
  <si>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</si>
  <si>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</si>
  <si>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</si>
  <si>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</si>
  <si>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</si>
  <si>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</si>
  <si>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</si>
  <si>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</si>
  <si>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</si>
  <si>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</si>
  <si>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</si>
  <si>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</si>
  <si>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</si>
  <si>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</si>
  <si>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</si>
  <si>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</si>
  <si>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</si>
  <si>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</si>
  <si>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</si>
  <si>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</si>
  <si>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</si>
  <si>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</si>
  <si>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</si>
  <si>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</si>
  <si>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</si>
  <si>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</si>
  <si>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</si>
  <si>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</si>
  <si>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</si>
  <si>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</si>
  <si>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</si>
  <si>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</si>
  <si>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</si>
  <si>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</si>
  <si>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</si>
  <si>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</si>
  <si>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</si>
  <si>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</si>
  <si>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</si>
  <si>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</si>
  <si>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</si>
  <si>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</si>
  <si>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</si>
  <si>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</si>
  <si>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</si>
  <si>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</si>
  <si>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</si>
  <si>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</si>
  <si>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</si>
  <si>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</si>
  <si>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</si>
  <si>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</si>
  <si>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</si>
  <si>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</si>
  <si>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</si>
  <si>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</si>
  <si>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</si>
  <si>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</si>
  <si>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</si>
  <si>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</si>
  <si>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</si>
  <si>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</si>
  <si>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</si>
  <si>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</si>
  <si>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</si>
  <si>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</si>
  <si>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</si>
  <si>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</si>
  <si>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</si>
  <si>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</si>
  <si>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</si>
  <si>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</si>
  <si>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</si>
  <si>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</si>
  <si>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</si>
  <si>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</si>
  <si>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</si>
  <si>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</si>
  <si>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</si>
  <si>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</si>
  <si>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</si>
  <si>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</si>
  <si>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</si>
  <si>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</si>
  <si>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</si>
  <si>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</si>
  <si>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</si>
  <si>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</si>
  <si>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</si>
  <si>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</si>
  <si>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</si>
  <si>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</si>
  <si>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</si>
  <si>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</si>
  <si>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</si>
  <si>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</si>
  <si>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</si>
  <si>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</si>
  <si>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</si>
  <si>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</si>
  <si>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</si>
  <si>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</si>
  <si>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</si>
  <si>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</si>
  <si>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</si>
  <si>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</si>
  <si>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</si>
  <si>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</si>
  <si>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</si>
  <si>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</si>
  <si>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</si>
  <si>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</si>
  <si>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</si>
  <si>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</si>
  <si>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</si>
  <si>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</si>
  <si>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</si>
  <si>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</si>
  <si>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</si>
  <si>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</si>
  <si>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</si>
  <si>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</si>
  <si>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</si>
  <si>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</si>
  <si>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</si>
  <si>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</si>
  <si>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</si>
  <si>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</si>
  <si>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</si>
  <si>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</si>
  <si>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</si>
  <si>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</si>
  <si>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</si>
  <si>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</si>
  <si>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</si>
  <si>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</si>
  <si>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</si>
  <si>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</si>
  <si>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</si>
  <si>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</si>
  <si>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</si>
  <si>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</si>
  <si>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</si>
  <si>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</si>
  <si>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</si>
  <si>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</si>
  <si>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</si>
  <si>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</si>
  <si>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</si>
  <si>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</si>
  <si>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</si>
  <si>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</si>
  <si>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</si>
  <si>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</si>
  <si>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</si>
  <si>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</si>
  <si>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</si>
  <si>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</si>
  <si>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</si>
  <si>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</si>
  <si>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</si>
  <si>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</si>
  <si>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</si>
  <si>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</si>
  <si>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</si>
  <si>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</si>
  <si>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</si>
  <si>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</si>
  <si>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</si>
  <si>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</si>
  <si>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</si>
  <si>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</si>
  <si>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</si>
  <si>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</si>
  <si>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</si>
  <si>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</si>
  <si>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</si>
  <si>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</si>
  <si>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</si>
  <si>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</si>
  <si>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</si>
  <si>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</si>
  <si>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</si>
  <si>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</si>
  <si>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</si>
  <si>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</si>
  <si>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</si>
  <si>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</si>
  <si>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</si>
  <si>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</si>
  <si>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</si>
  <si>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</si>
  <si>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</si>
  <si>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</si>
  <si>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</si>
  <si>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</si>
  <si>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</si>
  <si>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</si>
  <si>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</si>
  <si>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</si>
  <si>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</si>
  <si>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</si>
  <si>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</si>
  <si>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</si>
  <si>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</si>
  <si>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</si>
  <si>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</si>
  <si>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</si>
  <si>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</si>
  <si>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</si>
  <si>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</si>
  <si>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</si>
  <si>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</si>
  <si>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</si>
  <si>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</si>
  <si>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</si>
  <si>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</si>
  <si>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</si>
  <si>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</si>
  <si>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</si>
  <si>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</si>
  <si>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</si>
  <si>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</si>
  <si>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</si>
  <si>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</si>
  <si>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</si>
  <si>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</si>
  <si>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</si>
  <si>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</si>
  <si>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</si>
  <si>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</si>
  <si>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</si>
  <si>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</si>
  <si>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</si>
  <si>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</si>
  <si>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</si>
  <si>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</si>
  <si>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</si>
  <si>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</si>
  <si>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</si>
  <si>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</si>
  <si>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</si>
  <si>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</si>
  <si>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</si>
  <si>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</si>
  <si>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</si>
  <si>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</si>
  <si>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</si>
  <si>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</si>
  <si>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</si>
  <si>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</si>
  <si>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</si>
  <si>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</si>
  <si>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</si>
  <si>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</si>
  <si>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</si>
  <si>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</si>
  <si>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</si>
  <si>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</si>
  <si>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</si>
  <si>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</si>
  <si>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</si>
  <si>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</si>
  <si>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</si>
  <si>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</si>
  <si>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</si>
  <si>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</si>
  <si>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</si>
  <si>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</si>
  <si>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</si>
  <si>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</si>
  <si>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</si>
  <si>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</si>
  <si>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</si>
  <si>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</si>
  <si>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</si>
  <si>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</si>
  <si>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</si>
  <si>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</si>
  <si>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</si>
  <si>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</si>
  <si>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</si>
  <si>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</si>
  <si>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</si>
  <si>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</si>
  <si>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</si>
  <si>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</si>
  <si>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</si>
  <si>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</si>
  <si>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</si>
  <si>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</si>
  <si>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</si>
  <si>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</si>
  <si>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</si>
  <si>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</si>
  <si>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</si>
  <si>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</si>
  <si>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</si>
  <si>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</si>
  <si>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</si>
  <si>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</si>
  <si>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</si>
  <si>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</si>
  <si>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</si>
  <si>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</si>
  <si>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</si>
  <si>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</si>
  <si>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</si>
  <si>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</si>
  <si>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</si>
  <si>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</si>
  <si>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</si>
  <si>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</si>
  <si>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</si>
  <si>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</si>
  <si>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</si>
  <si>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</si>
  <si>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</si>
  <si>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</si>
  <si>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</si>
  <si>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</si>
  <si>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</si>
  <si>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</si>
  <si>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</si>
  <si>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</si>
  <si>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</si>
  <si>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</si>
  <si>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</si>
  <si>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</si>
  <si>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</si>
  <si>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</si>
  <si>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</si>
  <si>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</si>
  <si>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</si>
  <si>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</si>
  <si>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</si>
  <si>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</si>
  <si>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</si>
  <si>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</si>
  <si>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</si>
  <si>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</si>
  <si>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</si>
  <si>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</si>
  <si>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</si>
  <si>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</si>
  <si>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</si>
  <si>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</si>
  <si>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</si>
  <si>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</si>
  <si>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</si>
  <si>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</si>
  <si>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</si>
  <si>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</si>
  <si>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</si>
  <si>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</si>
  <si>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</si>
  <si>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</si>
  <si>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</si>
  <si>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</si>
  <si>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</si>
  <si>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</si>
  <si>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</si>
  <si>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</si>
  <si>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</si>
  <si>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</si>
  <si>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</si>
  <si>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</si>
  <si>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</si>
  <si>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</si>
  <si>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</si>
  <si>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</si>
  <si>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</si>
  <si>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</si>
  <si>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</si>
  <si>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</si>
  <si>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</si>
  <si>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</si>
  <si>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</si>
  <si>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</si>
  <si>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</si>
  <si>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</si>
  <si>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</si>
  <si>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</si>
  <si>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</si>
  <si>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</si>
  <si>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</si>
  <si>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</si>
  <si>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</si>
  <si>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</si>
  <si>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</si>
  <si>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</si>
  <si>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</si>
  <si>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</si>
  <si>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</si>
  <si>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</si>
  <si>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</si>
  <si>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</si>
  <si>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</si>
  <si>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</si>
  <si>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</si>
  <si>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</si>
  <si>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</si>
  <si>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</si>
  <si>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</si>
  <si>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</si>
  <si>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</si>
  <si>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</si>
  <si>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</si>
  <si>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</si>
  <si>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</si>
  <si>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</si>
  <si>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</si>
  <si>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</si>
  <si>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</si>
  <si>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</si>
  <si>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</si>
  <si>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</si>
  <si>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</si>
  <si>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</si>
  <si>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</si>
  <si>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</si>
  <si>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</si>
  <si>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</si>
  <si>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</si>
  <si>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</si>
  <si>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</si>
  <si>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</si>
  <si>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</si>
  <si>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</si>
  <si>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</si>
  <si>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</si>
  <si>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</si>
  <si>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</si>
  <si>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</si>
  <si>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</si>
  <si>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</si>
  <si>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</si>
  <si>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</si>
  <si>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</si>
  <si>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</si>
  <si>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</si>
  <si>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</si>
  <si>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</si>
  <si>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</si>
  <si>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</si>
  <si>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</si>
  <si>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</si>
  <si>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</si>
  <si>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</si>
  <si>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</si>
  <si>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</si>
  <si>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</si>
  <si>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</si>
  <si>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</si>
  <si>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</si>
  <si>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</si>
  <si>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</si>
  <si>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</si>
  <si>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</si>
  <si>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</si>
  <si>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</si>
  <si>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</si>
  <si>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</si>
  <si>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</si>
  <si>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</si>
  <si>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</si>
  <si>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</si>
  <si>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</si>
  <si>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</si>
  <si>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</si>
  <si>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</si>
  <si>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</si>
  <si>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</si>
  <si>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</si>
  <si>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</si>
  <si>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</si>
  <si>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</si>
  <si>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</si>
  <si>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</si>
  <si>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</si>
  <si>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</si>
  <si>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</si>
  <si>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</si>
  <si>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</si>
  <si>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</si>
  <si>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</si>
  <si>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</si>
  <si>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</si>
  <si>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</si>
  <si>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</si>
  <si>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</si>
  <si>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</si>
  <si>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</si>
  <si>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</si>
  <si>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</si>
  <si>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</si>
  <si>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</si>
  <si>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</si>
  <si>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</si>
  <si>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</si>
  <si>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</si>
  <si>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</si>
  <si>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</si>
  <si>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</si>
  <si>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</si>
  <si>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</si>
  <si>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</si>
  <si>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</si>
  <si>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</si>
  <si>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</si>
  <si>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</si>
  <si>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</si>
  <si>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</si>
  <si>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</si>
  <si>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</si>
  <si>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</si>
  <si>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</si>
  <si>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</si>
  <si>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</si>
  <si>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</si>
  <si>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</si>
  <si>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</si>
  <si>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</si>
  <si>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</si>
  <si>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</si>
  <si>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</si>
  <si>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</si>
  <si>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</si>
  <si>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</si>
  <si>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</si>
  <si>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</si>
  <si>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</si>
  <si>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</si>
  <si>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</si>
  <si>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</si>
  <si>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</si>
  <si>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</si>
  <si>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</si>
  <si>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</si>
  <si>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</si>
  <si>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</si>
  <si>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</si>
  <si>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</si>
  <si>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</si>
  <si>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</si>
  <si>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</si>
  <si>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</si>
  <si>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</si>
  <si>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</si>
  <si>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</si>
  <si>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</si>
  <si>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</si>
  <si>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</si>
  <si>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</si>
  <si>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</si>
  <si>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</si>
  <si>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</si>
  <si>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</si>
  <si>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</si>
  <si>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</si>
  <si>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</si>
  <si>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</si>
  <si>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</si>
  <si>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</si>
  <si>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</si>
  <si>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</si>
  <si>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</si>
  <si>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</si>
  <si>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</si>
  <si>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</si>
  <si>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</si>
  <si>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</si>
  <si>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</si>
  <si>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</si>
  <si>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</si>
  <si>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</si>
  <si>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</si>
  <si>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</si>
  <si>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</si>
  <si>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</si>
  <si>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</si>
  <si>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</si>
  <si>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</si>
  <si>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</si>
  <si>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</si>
  <si>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</si>
  <si>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</si>
  <si>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</si>
  <si>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</si>
  <si>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</si>
  <si>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</si>
  <si>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</si>
  <si>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</si>
  <si>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</si>
  <si>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</si>
  <si>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</si>
  <si>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</si>
  <si>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</si>
  <si>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</si>
  <si>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</si>
  <si>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</si>
  <si>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</si>
  <si>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</si>
  <si>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</si>
  <si>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</si>
  <si>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</si>
  <si>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</si>
  <si>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</si>
  <si>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</si>
  <si>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</si>
  <si>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</si>
  <si>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</si>
  <si>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</si>
  <si>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</si>
  <si>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</si>
  <si>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</si>
  <si>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</si>
  <si>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</si>
  <si>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</si>
  <si>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</si>
  <si>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</si>
  <si>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</si>
  <si>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</si>
  <si>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</si>
  <si>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</si>
  <si>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</si>
  <si>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</si>
  <si>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</si>
  <si>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</si>
  <si>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</si>
  <si>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</si>
  <si>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</si>
  <si>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</si>
  <si>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</si>
  <si>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</si>
  <si>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</si>
  <si>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</si>
  <si>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</si>
  <si>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</si>
  <si>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</si>
  <si>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</si>
  <si>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</si>
  <si>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</si>
  <si>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</si>
  <si>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</si>
  <si>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</si>
  <si>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</si>
  <si>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</si>
  <si>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</si>
  <si>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</si>
  <si>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</si>
  <si>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</si>
  <si>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</si>
  <si>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</si>
  <si>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</si>
  <si>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</si>
  <si>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</si>
  <si>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</si>
  <si>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</si>
  <si>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</si>
  <si>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</si>
  <si>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</si>
  <si>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</si>
  <si>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</si>
  <si>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</si>
  <si>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</si>
  <si>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</si>
  <si>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</si>
  <si>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</si>
  <si>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</si>
  <si>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</si>
  <si>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</si>
  <si>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</si>
  <si>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</si>
  <si>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</si>
  <si>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</si>
  <si>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</si>
  <si>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</si>
  <si>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</si>
  <si>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</si>
  <si>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</si>
  <si>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</si>
  <si>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</si>
  <si>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</si>
  <si>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</si>
  <si>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</si>
  <si>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</si>
  <si>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</si>
  <si>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</si>
  <si>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</si>
  <si>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</si>
  <si>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</si>
  <si>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</si>
  <si>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</si>
  <si>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</si>
  <si>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</si>
  <si>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</si>
  <si>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</si>
  <si>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</si>
  <si>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</si>
  <si>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</si>
  <si>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</si>
  <si>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</si>
  <si>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</si>
  <si>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</si>
  <si>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</si>
  <si>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</si>
  <si>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</si>
  <si>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</si>
  <si>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</si>
  <si>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</si>
  <si>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</si>
  <si>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</si>
  <si>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</si>
  <si>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</si>
  <si>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</si>
  <si>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</si>
  <si>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</si>
  <si>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</si>
  <si>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</si>
  <si>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</si>
  <si>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</si>
  <si>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</si>
  <si>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</si>
  <si>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</si>
  <si>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</si>
  <si>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</si>
  <si>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</si>
  <si>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</si>
  <si>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</si>
  <si>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</si>
  <si>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</si>
  <si>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</si>
  <si>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</si>
  <si>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</si>
  <si>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</si>
  <si>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</si>
  <si>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</si>
  <si>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</si>
  <si>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</si>
  <si>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</si>
  <si>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</si>
  <si>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</si>
  <si>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</si>
  <si>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</si>
  <si>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</si>
  <si>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</si>
  <si>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</si>
  <si>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</si>
  <si>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</si>
  <si>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</si>
  <si>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</si>
  <si>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</si>
  <si>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</si>
  <si>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</si>
  <si>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</si>
  <si>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</si>
  <si>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</si>
  <si>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</si>
  <si>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</si>
  <si>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</si>
  <si>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</si>
  <si>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</si>
  <si>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</si>
  <si>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</si>
  <si>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</si>
  <si>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</si>
  <si>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</si>
  <si>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</si>
  <si>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</si>
  <si>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</si>
  <si>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</si>
  <si>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</si>
  <si>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</si>
  <si>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</si>
  <si>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</si>
  <si>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</si>
  <si>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</si>
  <si>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</si>
  <si>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</si>
  <si>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</si>
  <si>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</si>
  <si>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</si>
  <si>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</si>
  <si>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</si>
  <si>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</si>
  <si>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</si>
  <si>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</si>
  <si>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</si>
  <si>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</si>
  <si>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</si>
  <si>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</si>
  <si>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</si>
  <si>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</si>
  <si>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</si>
  <si>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</si>
  <si>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</si>
  <si>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</si>
  <si>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</si>
  <si>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</si>
  <si>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</si>
  <si>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</si>
  <si>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</si>
  <si>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</si>
  <si>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</si>
  <si>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</si>
  <si>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</si>
  <si>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</si>
  <si>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</si>
  <si>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</si>
  <si>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</si>
  <si>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</si>
  <si>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</si>
  <si>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</si>
  <si>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</si>
  <si>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</si>
  <si>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</si>
  <si>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</si>
  <si>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</si>
  <si>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</si>
  <si>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</si>
  <si>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</si>
  <si>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</si>
  <si>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</si>
  <si>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</si>
  <si>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</si>
  <si>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</si>
  <si>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</si>
  <si>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</si>
  <si>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</si>
  <si>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</si>
  <si>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</si>
  <si>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</si>
  <si>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</si>
  <si>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</si>
  <si>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</si>
  <si>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</si>
  <si>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</si>
  <si>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</si>
  <si>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</si>
  <si>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</si>
  <si>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</si>
  <si>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</si>
  <si>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</si>
  <si>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</si>
  <si>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</si>
  <si>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</si>
  <si>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</si>
  <si>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</si>
  <si>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</si>
  <si>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</si>
  <si>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</si>
  <si>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</si>
  <si>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</si>
  <si>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</si>
  <si>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</si>
  <si>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</si>
  <si>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</si>
  <si>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</si>
  <si>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</si>
  <si>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</si>
  <si>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</si>
  <si>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</si>
  <si>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</si>
  <si>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</si>
  <si>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</si>
  <si>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</si>
  <si>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</si>
  <si>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</si>
  <si>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</si>
  <si>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</si>
  <si>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</si>
  <si>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</si>
  <si>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</si>
  <si>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</si>
  <si>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</si>
  <si>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</si>
  <si>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</si>
  <si>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</si>
  <si>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</si>
  <si>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</si>
  <si>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</si>
  <si>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</si>
  <si>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</si>
  <si>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</si>
  <si>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</si>
  <si>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</si>
  <si>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</si>
  <si>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</si>
  <si>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</si>
  <si>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</si>
  <si>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</si>
  <si>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</si>
  <si>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</si>
  <si>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</si>
  <si>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</si>
  <si>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</si>
  <si>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</si>
  <si>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</si>
  <si>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</si>
  <si>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</si>
  <si>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</si>
  <si>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</si>
  <si>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</si>
  <si>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</si>
  <si>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</si>
  <si>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</si>
  <si>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</si>
  <si>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</si>
  <si>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</si>
  <si>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</si>
  <si>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</si>
  <si>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</si>
  <si>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</si>
  <si>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</si>
  <si>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</si>
  <si>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</si>
  <si>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</si>
  <si>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</si>
  <si>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</si>
  <si>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</si>
  <si>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</si>
  <si>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</si>
  <si>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</si>
  <si>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</si>
  <si>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</si>
  <si>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</si>
  <si>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</si>
  <si>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</si>
  <si>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</si>
  <si>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</si>
  <si>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</si>
  <si>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</si>
  <si>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</si>
  <si>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</si>
  <si>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</si>
  <si>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</si>
  <si>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</si>
  <si>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</si>
  <si>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</si>
  <si>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</si>
  <si>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</si>
  <si>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</si>
  <si>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</si>
  <si>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</si>
  <si>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</si>
  <si>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</si>
  <si>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</si>
  <si>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</si>
  <si>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</si>
  <si>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</si>
  <si>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</si>
  <si>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</si>
  <si>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</si>
  <si>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</si>
  <si>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</si>
  <si>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</si>
  <si>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</si>
  <si>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</si>
  <si>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</si>
  <si>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</si>
  <si>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</si>
  <si>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</si>
  <si>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</si>
  <si>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</si>
  <si>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</si>
  <si>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</si>
  <si>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</si>
  <si>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</si>
  <si>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</si>
  <si>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</si>
  <si>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</si>
  <si>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</si>
  <si>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</si>
  <si>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</si>
  <si>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</si>
  <si>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</si>
  <si>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</si>
  <si>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</si>
  <si>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</si>
  <si>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</si>
  <si>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</si>
  <si>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</si>
  <si>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</si>
  <si>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</si>
  <si>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</si>
  <si>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</si>
  <si>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</si>
  <si>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</si>
  <si>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</si>
  <si>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</si>
  <si>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</si>
  <si>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</si>
  <si>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</si>
  <si>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</si>
  <si>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</si>
  <si>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</si>
  <si>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</si>
  <si>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</si>
  <si>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</si>
  <si>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</si>
  <si>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</si>
  <si>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</si>
  <si>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</si>
  <si>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</si>
  <si>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</si>
  <si>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</si>
  <si>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</si>
  <si>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</si>
  <si>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</si>
  <si>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</si>
  <si>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</si>
  <si>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</si>
  <si>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</si>
  <si>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</si>
  <si>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</si>
  <si>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</si>
  <si>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</si>
  <si>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</si>
  <si>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</si>
  <si>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</si>
  <si>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</si>
  <si>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</si>
  <si>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</si>
  <si>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</si>
  <si>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</si>
  <si>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</si>
  <si>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</si>
  <si>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</si>
  <si>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</si>
  <si>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</si>
  <si>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</si>
  <si>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</si>
  <si>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</si>
  <si>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</si>
  <si>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</si>
  <si>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</si>
  <si>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</si>
  <si>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</si>
  <si>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</si>
  <si>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</si>
  <si>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</si>
  <si>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</si>
  <si>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</si>
  <si>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</si>
  <si>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</si>
  <si>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</si>
  <si>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</si>
  <si>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</si>
  <si>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</si>
  <si>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</si>
  <si>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</si>
  <si>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</si>
  <si>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</si>
  <si>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</si>
  <si>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</si>
  <si>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</si>
  <si>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</si>
  <si>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</si>
  <si>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</si>
  <si>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</si>
  <si>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</si>
  <si>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</si>
  <si>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</si>
  <si>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</si>
  <si>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</si>
  <si>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</si>
  <si>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</si>
  <si>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</si>
  <si>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</si>
  <si>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</si>
  <si>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</si>
  <si>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</si>
  <si>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</si>
  <si>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</si>
  <si>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</si>
  <si>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</si>
  <si>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</si>
  <si>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</si>
  <si>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</si>
  <si>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</si>
  <si>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</si>
  <si>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</si>
  <si>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</si>
  <si>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</si>
  <si>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</si>
  <si>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</si>
  <si>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</si>
  <si>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</si>
  <si>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</si>
  <si>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</si>
  <si>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</si>
  <si>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</si>
  <si>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</si>
  <si>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</si>
  <si>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</si>
  <si>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</si>
  <si>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</si>
  <si>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</si>
  <si>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</si>
  <si>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</si>
  <si>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</si>
  <si>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</si>
  <si>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</si>
  <si>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</si>
  <si>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</si>
  <si>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</si>
  <si>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</si>
  <si>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</si>
  <si>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</si>
  <si>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</si>
  <si>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</si>
  <si>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</si>
  <si>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</si>
  <si>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</si>
  <si>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</si>
  <si>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</si>
  <si>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</si>
  <si>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</si>
  <si>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</si>
  <si>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</si>
  <si>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</si>
  <si>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</si>
  <si>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</si>
  <si>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</si>
  <si>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</si>
  <si>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</si>
  <si>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</si>
  <si>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</si>
  <si>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</si>
  <si>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</si>
  <si>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</si>
  <si>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</si>
  <si>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</si>
  <si>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</si>
  <si>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</si>
  <si>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</si>
  <si>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</si>
  <si>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</si>
  <si>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</si>
  <si>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</si>
  <si>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</si>
  <si>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</si>
  <si>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</si>
  <si>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</si>
  <si>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</si>
  <si>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</si>
  <si>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</si>
  <si>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</si>
  <si>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</si>
  <si>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</si>
  <si>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</si>
  <si>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</si>
  <si>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</si>
  <si>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</si>
  <si>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</si>
  <si>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</si>
  <si>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</si>
  <si>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</si>
  <si>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</si>
  <si>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</si>
  <si>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</si>
  <si>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</si>
  <si>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</si>
  <si>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</si>
  <si>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</si>
  <si>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</si>
  <si>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</si>
  <si>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</si>
  <si>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</si>
  <si>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</si>
  <si>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</si>
  <si>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</si>
  <si>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</si>
  <si>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</si>
  <si>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</si>
  <si>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</si>
  <si>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</si>
  <si>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</si>
  <si>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</si>
  <si>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</si>
  <si>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</si>
  <si>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</si>
  <si>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</si>
  <si>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</si>
  <si>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</si>
  <si>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</si>
  <si>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</si>
  <si>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</si>
  <si>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</si>
  <si>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</si>
  <si>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</si>
  <si>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</si>
  <si>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</si>
  <si>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</si>
  <si>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</si>
  <si>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</si>
  <si>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</si>
  <si>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</si>
  <si>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</si>
  <si>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</si>
  <si>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</si>
  <si>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</si>
  <si>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</si>
  <si>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</si>
  <si>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</si>
  <si>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</si>
  <si>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</si>
  <si>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</si>
  <si>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</si>
  <si>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</si>
  <si>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</si>
  <si>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</si>
  <si>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</si>
  <si>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</si>
  <si>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</si>
  <si>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</si>
  <si>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</si>
  <si>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</si>
  <si>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</si>
  <si>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</si>
  <si>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</si>
  <si>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</si>
  <si>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</si>
  <si>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</si>
  <si>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</si>
  <si>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</si>
  <si>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</si>
  <si>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</si>
  <si>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</si>
  <si>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</si>
  <si>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</si>
  <si>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</si>
  <si>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</si>
  <si>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</si>
  <si>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</si>
  <si>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</si>
  <si>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</si>
  <si>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</si>
  <si>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</si>
  <si>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</si>
  <si>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</si>
  <si>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</si>
  <si>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</si>
  <si>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</si>
  <si>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</si>
  <si>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</si>
  <si>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</si>
  <si>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</si>
  <si>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</si>
  <si>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</si>
  <si>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</si>
  <si>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</si>
  <si>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</si>
  <si>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</si>
  <si>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</si>
  <si>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</si>
  <si>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</si>
  <si>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</si>
  <si>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</si>
  <si>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</si>
  <si>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</si>
  <si>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</si>
  <si>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</si>
  <si>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</si>
  <si>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</si>
  <si>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</si>
  <si>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</si>
  <si>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</si>
  <si>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</si>
  <si>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</si>
  <si>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</si>
  <si>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</si>
  <si>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</si>
  <si>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</si>
  <si>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</si>
  <si>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</si>
  <si>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</si>
  <si>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</si>
  <si>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</si>
  <si>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</si>
  <si>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</si>
  <si>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</si>
  <si>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</si>
  <si>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</si>
  <si>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</si>
  <si>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</si>
  <si>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</si>
  <si>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</si>
  <si>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</si>
  <si>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</si>
  <si>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</si>
  <si>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</si>
  <si>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</si>
  <si>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</si>
  <si>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</si>
  <si>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</si>
  <si>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</si>
  <si>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</si>
  <si>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</si>
  <si>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</si>
  <si>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</si>
  <si>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</si>
  <si>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</si>
  <si>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</si>
  <si>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</si>
  <si>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</si>
  <si>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</si>
  <si>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</si>
  <si>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</si>
  <si>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</si>
  <si>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</si>
  <si>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</si>
  <si>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</si>
  <si>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</si>
  <si>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</si>
  <si>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</si>
  <si>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</si>
  <si>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</si>
  <si>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</si>
  <si>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</si>
  <si>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</si>
  <si>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</si>
  <si>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</si>
  <si>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</si>
  <si>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</si>
  <si>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</si>
  <si>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</si>
  <si>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</si>
  <si>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</si>
  <si>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</si>
  <si>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</si>
  <si>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</si>
  <si>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</si>
  <si>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</si>
  <si>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</si>
  <si>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</si>
  <si>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</si>
  <si>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</si>
  <si>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</si>
  <si>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</si>
  <si>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</si>
  <si>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</si>
  <si>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</si>
  <si>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</si>
  <si>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</si>
  <si>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</si>
  <si>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</si>
  <si>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</si>
  <si>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</si>
  <si>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</si>
  <si>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</si>
  <si>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</si>
  <si>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</si>
  <si>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</si>
  <si>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</si>
  <si>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</si>
  <si>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</si>
  <si>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</si>
  <si>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</si>
  <si>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</si>
  <si>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</si>
  <si>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</si>
  <si>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</si>
  <si>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</si>
  <si>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</si>
  <si>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</si>
  <si>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</si>
  <si>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</si>
  <si>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</si>
  <si>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</si>
  <si>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</si>
  <si>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</si>
  <si>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</si>
  <si>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</si>
  <si>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</si>
  <si>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</si>
  <si>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</si>
  <si>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</si>
  <si>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</si>
  <si>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</si>
  <si>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</si>
  <si>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</si>
  <si>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</si>
  <si>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</si>
  <si>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</si>
  <si>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</si>
  <si>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</si>
  <si>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</si>
  <si>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</si>
  <si>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</si>
  <si>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</si>
  <si>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</si>
  <si>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</si>
  <si>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</si>
  <si>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</si>
  <si>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</si>
  <si>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</si>
  <si>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</si>
  <si>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</si>
  <si>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</si>
  <si>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</si>
  <si>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</si>
  <si>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</si>
  <si>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</si>
  <si>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</si>
  <si>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</si>
  <si>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</si>
  <si>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</si>
  <si>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</si>
  <si>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</si>
  <si>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</si>
  <si>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</si>
  <si>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</si>
  <si>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</si>
  <si>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</si>
  <si>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</si>
  <si>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</si>
  <si>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</si>
  <si>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</si>
  <si>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</si>
  <si>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</si>
  <si>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</si>
  <si>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</si>
  <si>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</si>
  <si>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</si>
  <si>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</si>
  <si>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</si>
  <si>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</si>
  <si>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</si>
  <si>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</si>
  <si>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</si>
  <si>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</si>
  <si>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</si>
  <si>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</si>
  <si>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</si>
  <si>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</si>
  <si>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</si>
  <si>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</si>
  <si>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</si>
  <si>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</si>
  <si>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</si>
  <si>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</si>
  <si>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</si>
  <si>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</si>
  <si>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</si>
  <si>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</si>
  <si>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</si>
  <si>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</si>
  <si>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</si>
  <si>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</si>
  <si>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</si>
  <si>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</si>
  <si>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</si>
  <si>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</si>
  <si>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</si>
  <si>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</si>
  <si>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</si>
  <si>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</si>
  <si>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</si>
  <si>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</si>
  <si>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</si>
  <si>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</si>
  <si>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</si>
  <si>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</si>
  <si>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</si>
  <si>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</si>
  <si>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</si>
  <si>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</si>
  <si>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</si>
  <si>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</si>
  <si>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</si>
  <si>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</si>
  <si>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</si>
  <si>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</si>
  <si>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</si>
  <si>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</si>
  <si>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</si>
  <si>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</si>
  <si>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</si>
  <si>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</si>
  <si>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</si>
  <si>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</si>
  <si>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</si>
  <si>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</si>
  <si>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</si>
  <si>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</si>
  <si>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</si>
  <si>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</si>
  <si>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</si>
  <si>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</si>
  <si>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</si>
  <si>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</si>
  <si>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</si>
  <si>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</si>
  <si>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</si>
  <si>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</si>
  <si>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</si>
  <si>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</si>
  <si>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</si>
  <si>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</si>
  <si>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</si>
  <si>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</si>
  <si>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</si>
  <si>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</si>
  <si>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</si>
  <si>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</si>
  <si>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</si>
  <si>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</si>
  <si>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</si>
  <si>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</si>
  <si>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</si>
  <si>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</si>
  <si>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</si>
  <si>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</si>
  <si>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</si>
  <si>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</si>
  <si>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</si>
  <si>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</si>
  <si>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</si>
  <si>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</si>
  <si>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</si>
  <si>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</si>
  <si>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</si>
  <si>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</si>
  <si>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</si>
  <si>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</si>
  <si>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</si>
  <si>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</si>
  <si>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</si>
  <si>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</si>
  <si>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</si>
  <si>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</si>
  <si>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</si>
  <si>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</si>
  <si>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</si>
  <si>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</si>
  <si>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</si>
  <si>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</si>
  <si>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</si>
  <si>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</si>
  <si>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</si>
  <si>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</si>
  <si>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</si>
  <si>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</si>
  <si>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</si>
  <si>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</si>
  <si>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</si>
  <si>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</si>
  <si>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</si>
  <si>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</si>
  <si>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</si>
  <si>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</si>
  <si>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</si>
  <si>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</si>
  <si>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</si>
  <si>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</si>
  <si>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</si>
  <si>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</si>
  <si>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</si>
  <si>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</si>
  <si>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</si>
  <si>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</si>
  <si>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</si>
  <si>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</si>
  <si>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</si>
  <si>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</si>
  <si>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</si>
  <si>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</si>
  <si>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</si>
  <si>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</si>
  <si>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</si>
  <si>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</si>
  <si>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</si>
  <si>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</si>
  <si>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</si>
  <si>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</si>
  <si>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</si>
  <si>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</si>
  <si>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</si>
  <si>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</si>
  <si>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</si>
  <si>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</si>
  <si>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</si>
  <si>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</si>
  <si>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</si>
  <si>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</si>
  <si>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</si>
  <si>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</si>
  <si>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</si>
  <si>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</si>
  <si>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</si>
  <si>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</si>
  <si>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</si>
  <si>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</si>
  <si>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</si>
  <si>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</si>
  <si>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</si>
  <si>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</si>
  <si>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</si>
  <si>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</si>
  <si>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</si>
  <si>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</si>
  <si>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</si>
  <si>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</si>
  <si>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</si>
  <si>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</si>
  <si>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</si>
  <si>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</si>
  <si>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</si>
  <si>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</si>
  <si>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</si>
  <si>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</si>
  <si>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</si>
  <si>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</si>
  <si>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</si>
  <si>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</si>
  <si>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</si>
  <si>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</si>
  <si>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</si>
  <si>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</si>
  <si>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</si>
  <si>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</si>
  <si>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</si>
  <si>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</si>
  <si>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</si>
  <si>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</si>
  <si>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</si>
  <si>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</si>
  <si>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</si>
  <si>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</si>
  <si>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</si>
  <si>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</si>
  <si>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</si>
  <si>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</si>
  <si>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</si>
  <si>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</si>
  <si>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</si>
  <si>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</si>
  <si>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</si>
  <si>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</si>
  <si>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</si>
  <si>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</si>
  <si>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</si>
  <si>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</si>
  <si>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</si>
  <si>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</si>
  <si>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</si>
  <si>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</si>
  <si>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</si>
  <si>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</si>
  <si>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</si>
  <si>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</si>
  <si>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</si>
  <si>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</si>
  <si>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</si>
  <si>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</si>
  <si>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</si>
  <si>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</si>
  <si>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</si>
  <si>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</si>
  <si>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</si>
  <si>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</si>
  <si>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</si>
  <si>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</si>
  <si>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</si>
  <si>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</si>
  <si>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</si>
  <si>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</si>
  <si>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</si>
  <si>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</si>
  <si>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</si>
  <si>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</si>
  <si>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</si>
  <si>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</si>
  <si>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</si>
  <si>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</si>
  <si>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</si>
  <si>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</si>
  <si>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</si>
  <si>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</si>
  <si>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</si>
  <si>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</si>
  <si>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</si>
  <si>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</si>
  <si>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</si>
  <si>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</si>
  <si>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</si>
  <si>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</si>
  <si>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</si>
  <si>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</si>
  <si>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</si>
  <si>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</si>
  <si>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</si>
  <si>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</si>
  <si>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</si>
  <si>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</si>
  <si>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</si>
  <si>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</si>
  <si>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</si>
  <si>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</si>
  <si>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</si>
  <si>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</si>
  <si>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</si>
  <si>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</si>
  <si>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</si>
  <si>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</si>
  <si>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</si>
  <si>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</si>
  <si>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</si>
  <si>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</si>
  <si>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</si>
  <si>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</si>
  <si>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</si>
  <si>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</si>
  <si>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</si>
  <si>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</si>
  <si>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</si>
  <si>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</si>
  <si>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</si>
  <si>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</si>
  <si>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</si>
  <si>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</si>
  <si>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</si>
  <si>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</si>
  <si>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</si>
  <si>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</si>
  <si>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</si>
  <si>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</si>
  <si>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</si>
  <si>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</si>
  <si>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</si>
  <si>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</si>
  <si>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</si>
  <si>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</si>
  <si>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</si>
  <si>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</si>
  <si>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</si>
  <si>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</si>
  <si>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</si>
  <si>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</si>
  <si>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</si>
  <si>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</si>
  <si>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</si>
  <si>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</si>
  <si>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</si>
  <si>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</si>
  <si>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</si>
  <si>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</si>
  <si>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</si>
  <si>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</si>
  <si>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</si>
  <si>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</si>
  <si>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</si>
  <si>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</si>
  <si>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</si>
  <si>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</si>
  <si>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</si>
  <si>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</si>
  <si>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</si>
  <si>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</si>
  <si>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</si>
  <si>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</si>
  <si>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</si>
  <si>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</si>
  <si>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</si>
  <si>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</si>
  <si>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</si>
  <si>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</si>
  <si>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</si>
  <si>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</si>
  <si>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</si>
  <si>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</si>
  <si>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</si>
  <si>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</si>
  <si>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</si>
  <si>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</si>
  <si>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</si>
  <si>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</si>
  <si>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</si>
  <si>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</si>
  <si>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</si>
  <si>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</si>
  <si>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</si>
  <si>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</si>
  <si>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</si>
  <si>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</si>
  <si>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</si>
  <si>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</si>
  <si>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</si>
  <si>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</si>
  <si>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</si>
  <si>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</si>
  <si>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</si>
  <si>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</si>
  <si>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</si>
  <si>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</si>
  <si>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</si>
  <si>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</si>
  <si>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</si>
  <si>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</si>
  <si>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</si>
  <si>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</si>
  <si>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</si>
  <si>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</si>
  <si>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</si>
  <si>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</si>
  <si>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</si>
  <si>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</si>
  <si>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</si>
  <si>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</si>
  <si>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</si>
  <si>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</si>
  <si>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</si>
  <si>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</si>
  <si>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</si>
  <si>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</si>
  <si>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</si>
  <si>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</si>
  <si>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</si>
  <si>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</si>
  <si>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</si>
  <si>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</si>
  <si>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</si>
  <si>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</si>
  <si>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</si>
  <si>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</si>
  <si>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</si>
  <si>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</si>
  <si>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</si>
  <si>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</si>
  <si>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</si>
  <si>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</si>
  <si>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</si>
  <si>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</si>
  <si>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</si>
  <si>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</si>
  <si>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</si>
  <si>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</si>
  <si>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</si>
  <si>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</si>
  <si>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</si>
  <si>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</si>
  <si>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</si>
  <si>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</si>
  <si>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</si>
  <si>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</si>
  <si>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</si>
  <si>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</si>
  <si>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</si>
  <si>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</si>
  <si>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</si>
  <si>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</si>
  <si>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</si>
  <si>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</si>
  <si>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</si>
  <si>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</si>
  <si>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</si>
  <si>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</si>
  <si>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</si>
  <si>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</si>
  <si>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</si>
  <si>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</si>
  <si>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</si>
  <si>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</si>
  <si>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</si>
  <si>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</si>
  <si>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</si>
  <si>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</si>
  <si>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</si>
  <si>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</si>
  <si>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</si>
  <si>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</si>
  <si>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</si>
  <si>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</si>
  <si>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</si>
  <si>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</si>
  <si>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</si>
  <si>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</si>
  <si>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</si>
  <si>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</si>
  <si>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</si>
  <si>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</si>
  <si>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</si>
  <si>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</si>
  <si>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</si>
  <si>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</si>
  <si>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</si>
  <si>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</si>
  <si>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</si>
  <si>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</si>
  <si>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</si>
  <si>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</si>
  <si>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</si>
  <si>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</si>
  <si>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</si>
  <si>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</si>
  <si>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</si>
  <si>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</si>
  <si>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</si>
  <si>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</si>
  <si>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</si>
  <si>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</si>
  <si>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</si>
  <si>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</si>
  <si>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</si>
  <si>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</si>
  <si>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</si>
  <si>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</si>
  <si>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</si>
  <si>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</si>
  <si>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</si>
  <si>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</si>
  <si>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</si>
  <si>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</si>
  <si>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</si>
  <si>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</si>
  <si>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</si>
  <si>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</si>
  <si>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</si>
  <si>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</si>
  <si>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</si>
  <si>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</si>
  <si>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</si>
  <si>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</si>
  <si>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</si>
  <si>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</si>
  <si>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</si>
  <si>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</si>
  <si>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</si>
  <si>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</si>
  <si>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</si>
  <si>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</si>
  <si>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</si>
  <si>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</si>
  <si>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</si>
  <si>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</si>
  <si>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</si>
  <si>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</si>
  <si>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</si>
  <si>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</si>
  <si>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</si>
  <si>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</si>
  <si>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</si>
  <si>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</si>
  <si>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</si>
  <si>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</si>
  <si>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</si>
  <si>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</si>
  <si>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</si>
  <si>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</si>
  <si>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</si>
  <si>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</si>
  <si>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</si>
  <si>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</si>
  <si>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</si>
  <si>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</si>
  <si>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</si>
  <si>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</si>
  <si>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</si>
  <si>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</si>
  <si>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</si>
  <si>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</si>
  <si>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</si>
  <si>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</si>
  <si>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</si>
  <si>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</si>
  <si>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</si>
  <si>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</si>
  <si>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</si>
  <si>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</si>
  <si>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</si>
  <si>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</si>
  <si>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</si>
  <si>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</si>
  <si>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</si>
  <si>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</si>
  <si>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</si>
  <si>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</si>
  <si>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</si>
  <si>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</si>
  <si>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</si>
  <si>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</si>
  <si>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</si>
  <si>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</si>
  <si>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</si>
  <si>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</si>
  <si>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</si>
  <si>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</si>
  <si>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</si>
  <si>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</si>
  <si>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</si>
  <si>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</si>
  <si>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</si>
  <si>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</si>
  <si>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</si>
  <si>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</si>
  <si>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</si>
  <si>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</si>
  <si>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</si>
  <si>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</si>
  <si>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</si>
  <si>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</si>
  <si>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</si>
  <si>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</si>
  <si>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</si>
  <si>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</si>
  <si>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</si>
  <si>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</si>
  <si>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</si>
  <si>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</si>
  <si>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</si>
  <si>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</si>
  <si>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</si>
  <si>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</si>
  <si>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</si>
  <si>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</si>
  <si>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</si>
  <si>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</si>
  <si>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</si>
  <si>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</si>
  <si>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</si>
  <si>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</si>
  <si>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</si>
  <si>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</si>
  <si>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</si>
  <si>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</si>
  <si>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</si>
  <si>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</si>
  <si>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</si>
  <si>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</si>
  <si>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</si>
  <si>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</si>
  <si>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</si>
  <si>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</si>
  <si>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</si>
  <si>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</si>
  <si>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</si>
  <si>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</si>
  <si>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</si>
  <si>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</si>
  <si>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</si>
  <si>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</si>
  <si>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</si>
  <si>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</si>
  <si>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</si>
  <si>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</si>
  <si>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</si>
  <si>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</si>
  <si>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</si>
  <si>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</si>
  <si>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</si>
  <si>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</si>
  <si>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</si>
  <si>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</si>
  <si>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</si>
  <si>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</si>
  <si>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</si>
  <si>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</si>
  <si>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</si>
  <si>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</si>
  <si>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</si>
  <si>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</si>
  <si>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</si>
  <si>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</si>
  <si>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</si>
  <si>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</si>
  <si>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</si>
  <si>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</si>
  <si>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</si>
  <si>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</si>
  <si>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</si>
  <si>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</si>
  <si>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</si>
  <si>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</si>
  <si>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</si>
  <si>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</si>
  <si>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</si>
  <si>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</si>
  <si>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</si>
  <si>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</si>
  <si>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</si>
  <si>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</si>
  <si>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</si>
  <si>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</si>
  <si>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</si>
  <si>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</si>
  <si>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</si>
  <si>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</si>
  <si>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</si>
  <si>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</si>
  <si>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</si>
  <si>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</si>
  <si>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</si>
  <si>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</si>
  <si>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</si>
  <si>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</si>
  <si>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</si>
  <si>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</si>
  <si>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</si>
  <si>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</si>
  <si>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</si>
  <si>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</si>
  <si>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</si>
  <si>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</si>
  <si>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</si>
  <si>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</si>
  <si>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</si>
  <si>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</si>
  <si>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</si>
  <si>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</si>
  <si>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</si>
  <si>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</si>
  <si>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</si>
  <si>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</si>
  <si>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</si>
  <si>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</si>
  <si>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</si>
  <si>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</si>
  <si>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</si>
  <si>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</si>
  <si>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</si>
  <si>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</si>
  <si>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</si>
  <si>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</si>
  <si>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</si>
  <si>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</si>
  <si>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</si>
  <si>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</si>
  <si>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</si>
  <si>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</si>
  <si>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</si>
  <si>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</si>
  <si>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</si>
  <si>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</si>
  <si>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</si>
  <si>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</si>
  <si>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</si>
  <si>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</si>
  <si>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</si>
  <si>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</si>
  <si>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</si>
  <si>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</si>
  <si>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</si>
  <si>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</si>
  <si>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</si>
  <si>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</si>
  <si>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</si>
  <si>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</si>
  <si>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</si>
  <si>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</si>
  <si>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</si>
  <si>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</si>
  <si>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</si>
  <si>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</si>
  <si>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</si>
  <si>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</si>
  <si>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</si>
  <si>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</si>
  <si>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</si>
  <si>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</si>
  <si>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</si>
  <si>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</si>
  <si>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</si>
  <si>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</si>
  <si>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</si>
  <si>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</si>
  <si>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</si>
  <si>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</si>
  <si>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</si>
  <si>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</si>
  <si>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</si>
  <si>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</si>
  <si>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</si>
  <si>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</si>
  <si>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</si>
  <si>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</si>
  <si>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</si>
  <si>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</si>
  <si>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</si>
  <si>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</si>
  <si>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</si>
  <si>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</si>
  <si>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</si>
  <si>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</si>
  <si>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</si>
  <si>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</si>
  <si>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</si>
  <si>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</si>
  <si>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</si>
  <si>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</si>
  <si>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</si>
  <si>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</si>
  <si>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</si>
  <si>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</si>
  <si>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</si>
  <si>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</si>
  <si>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</si>
  <si>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</si>
  <si>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</si>
  <si>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</si>
  <si>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</si>
  <si>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</si>
  <si>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</si>
  <si>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</si>
  <si>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</si>
  <si>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</si>
  <si>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</si>
  <si>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</si>
  <si>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</si>
  <si>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</si>
  <si>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</si>
  <si>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</si>
  <si>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</si>
  <si>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</si>
  <si>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</si>
  <si>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</si>
  <si>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</si>
  <si>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</si>
  <si>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</si>
  <si>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</si>
  <si>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</si>
  <si>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</si>
  <si>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</si>
  <si>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</si>
  <si>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</si>
  <si>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</si>
  <si>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</si>
  <si>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</si>
  <si>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</si>
  <si>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</si>
  <si>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</si>
  <si>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</si>
  <si>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</si>
  <si>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</si>
  <si>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</si>
  <si>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</si>
  <si>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</si>
  <si>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</si>
  <si>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</si>
  <si>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</si>
  <si>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</si>
  <si>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</si>
  <si>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</si>
  <si>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</si>
  <si>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</si>
  <si>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</si>
  <si>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</si>
  <si>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</si>
  <si>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</si>
  <si>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</si>
  <si>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</si>
  <si>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</si>
  <si>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</si>
  <si>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</si>
  <si>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</si>
  <si>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</si>
  <si>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</si>
  <si>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</si>
  <si>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</si>
  <si>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</si>
  <si>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</si>
  <si>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</si>
  <si>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</si>
  <si>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</si>
  <si>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</si>
  <si>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</si>
  <si>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</si>
  <si>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</si>
  <si>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</si>
  <si>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</si>
  <si>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</si>
  <si>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</si>
  <si>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</si>
  <si>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</si>
  <si>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</si>
  <si>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</si>
  <si>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</si>
  <si>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</si>
  <si>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</si>
  <si>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</si>
  <si>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</si>
  <si>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</si>
  <si>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</si>
  <si>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</si>
  <si>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</si>
  <si>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</si>
  <si>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</si>
  <si>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</si>
  <si>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</si>
  <si>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</si>
  <si>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</si>
  <si>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</si>
  <si>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</si>
  <si>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</si>
  <si>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</si>
  <si>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</si>
  <si>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</si>
  <si>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</si>
  <si>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</si>
  <si>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</si>
  <si>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</si>
  <si>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</si>
  <si>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</si>
  <si>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</si>
  <si>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</si>
  <si>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</si>
  <si>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</si>
  <si>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</si>
  <si>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</si>
  <si>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</si>
  <si>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</si>
  <si>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</si>
  <si>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</si>
  <si>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</si>
  <si>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</si>
  <si>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</si>
  <si>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</si>
  <si>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</si>
  <si>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</si>
  <si>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</si>
  <si>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</si>
  <si>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</si>
  <si>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</si>
  <si>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</si>
  <si>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</si>
  <si>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</si>
  <si>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</si>
  <si>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</si>
  <si>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</si>
  <si>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</si>
  <si>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</si>
  <si>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</si>
  <si>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</si>
  <si>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</si>
  <si>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</si>
  <si>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</si>
  <si>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</si>
  <si>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</si>
  <si>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</si>
  <si>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</si>
  <si>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</si>
  <si>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</si>
  <si>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</si>
  <si>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</si>
  <si>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</si>
  <si>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</si>
  <si>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</si>
  <si>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</si>
  <si>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</si>
  <si>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</si>
  <si>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</si>
  <si>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</si>
  <si>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</si>
  <si>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</si>
  <si>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</si>
  <si>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</si>
  <si>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</si>
  <si>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</si>
  <si>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</si>
  <si>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</si>
  <si>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</si>
  <si>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</si>
  <si>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</si>
  <si>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</si>
  <si>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</si>
  <si>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</si>
  <si>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</si>
  <si>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</si>
  <si>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</si>
  <si>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</si>
  <si>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</si>
  <si>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</si>
  <si>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</si>
  <si>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</si>
  <si>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</si>
  <si>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</si>
  <si>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</si>
  <si>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</si>
  <si>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</si>
  <si>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</si>
  <si>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</si>
  <si>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</si>
  <si>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</si>
  <si>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</si>
  <si>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</si>
  <si>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</si>
  <si>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</si>
  <si>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</si>
  <si>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</si>
  <si>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</si>
  <si>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</si>
  <si>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</si>
  <si>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</si>
  <si>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</si>
  <si>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</si>
  <si>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</si>
  <si>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</si>
  <si>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</si>
  <si>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</si>
  <si>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</si>
  <si>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</si>
  <si>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</si>
  <si>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</si>
  <si>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</si>
  <si>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</si>
  <si>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</si>
  <si>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</si>
  <si>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</si>
  <si>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</si>
  <si>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</si>
  <si>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</si>
  <si>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</si>
  <si>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</si>
  <si>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</si>
  <si>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</si>
  <si>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</si>
  <si>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</si>
  <si>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</si>
  <si>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</si>
  <si>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</si>
  <si>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</si>
  <si>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</si>
  <si>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</si>
  <si>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</si>
  <si>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</si>
  <si>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</si>
  <si>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</si>
  <si>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</si>
  <si>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</si>
  <si>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</si>
  <si>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</si>
  <si>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</si>
  <si>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</si>
  <si>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</si>
  <si>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</si>
  <si>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</si>
  <si>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</si>
  <si>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</si>
  <si>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</si>
  <si>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</si>
  <si>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</si>
  <si>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</si>
  <si>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</si>
  <si>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</si>
  <si>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</si>
  <si>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</si>
  <si>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</si>
  <si>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</si>
  <si>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</si>
  <si>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</si>
  <si>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</si>
  <si>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</si>
  <si>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</si>
  <si>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</si>
  <si>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</si>
  <si>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</si>
  <si>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</si>
  <si>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</si>
  <si>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</si>
  <si>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</si>
  <si>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</si>
  <si>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</si>
  <si>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</si>
  <si>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</si>
  <si>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</si>
  <si>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</si>
  <si>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</si>
  <si>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</si>
  <si>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</si>
  <si>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</si>
  <si>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</si>
  <si>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</si>
  <si>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</si>
  <si>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</si>
  <si>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</si>
  <si>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</si>
  <si>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</si>
  <si>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</si>
  <si>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</si>
  <si>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</si>
  <si>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</si>
  <si>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</si>
  <si>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</si>
  <si>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</si>
  <si>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</si>
  <si>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</si>
  <si>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</si>
  <si>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</si>
  <si>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</si>
  <si>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</si>
  <si>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</si>
  <si>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</si>
  <si>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</si>
  <si>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</si>
  <si>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</si>
  <si>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</si>
  <si>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</si>
  <si>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</si>
  <si>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</si>
  <si>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</si>
  <si>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</si>
  <si>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</si>
  <si>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</si>
  <si>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</si>
  <si>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</si>
  <si>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</si>
  <si>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</si>
  <si>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</si>
  <si>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</si>
  <si>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</si>
  <si>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</si>
  <si>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</si>
  <si>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</si>
  <si>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</si>
  <si>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</si>
  <si>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</si>
  <si>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</si>
  <si>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</si>
  <si>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</si>
  <si>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</si>
  <si>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</si>
  <si>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</si>
  <si>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</si>
  <si>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</si>
  <si>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</si>
  <si>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</si>
  <si>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</si>
  <si>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</si>
  <si>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</si>
  <si>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</si>
  <si>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</si>
  <si>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</si>
  <si>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</si>
  <si>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</si>
  <si>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</si>
  <si>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</si>
  <si>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</si>
  <si>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</si>
  <si>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</si>
  <si>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</si>
  <si>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</si>
  <si>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</si>
  <si>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</si>
  <si>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</si>
  <si>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</si>
  <si>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</si>
  <si>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</si>
  <si>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</si>
  <si>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</si>
  <si>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</si>
  <si>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</si>
  <si>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</si>
  <si>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</si>
  <si>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</si>
  <si>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</si>
  <si>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</si>
  <si>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</si>
  <si>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</si>
  <si>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</si>
  <si>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</si>
  <si>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</si>
  <si>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</si>
  <si>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</si>
  <si>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</si>
  <si>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</si>
  <si>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</si>
  <si>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</si>
  <si>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</si>
  <si>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</si>
  <si>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</si>
  <si>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</si>
  <si>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</si>
  <si>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</si>
  <si>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</si>
  <si>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</si>
  <si>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</si>
  <si>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</si>
  <si>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</si>
  <si>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</si>
  <si>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</si>
  <si>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</si>
  <si>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</si>
  <si>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</si>
  <si>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</si>
  <si>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</si>
  <si>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</si>
  <si>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</si>
  <si>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</si>
  <si>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</si>
  <si>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</si>
  <si>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</si>
  <si>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</si>
  <si>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</si>
  <si>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</si>
  <si>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</si>
  <si>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</si>
  <si>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</si>
  <si>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</si>
  <si>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</si>
  <si>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</si>
  <si>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</si>
  <si>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</si>
  <si>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</si>
  <si>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</si>
  <si>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</si>
  <si>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</si>
  <si>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</si>
  <si>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</si>
  <si>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</si>
  <si>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</si>
  <si>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</si>
  <si>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</si>
  <si>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</si>
  <si>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</si>
  <si>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</si>
  <si>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</si>
  <si>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</si>
  <si>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</si>
  <si>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</si>
  <si>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</si>
  <si>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</si>
  <si>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</si>
  <si>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</si>
  <si>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</si>
  <si>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</si>
  <si>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</si>
  <si>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</si>
  <si>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</si>
  <si>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</si>
  <si>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</si>
  <si>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</si>
  <si>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</si>
  <si>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</si>
  <si>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</si>
  <si>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</si>
  <si>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</si>
  <si>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</si>
  <si>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</si>
  <si>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</si>
  <si>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</si>
  <si>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</si>
  <si>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</si>
  <si>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</si>
  <si>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</si>
  <si>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</si>
  <si>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</si>
  <si>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</si>
  <si>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</si>
  <si>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</si>
  <si>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</si>
  <si>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</si>
  <si>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</si>
  <si>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</si>
  <si>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</si>
  <si>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</si>
  <si>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</si>
  <si>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</si>
  <si>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</si>
  <si>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</si>
  <si>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</si>
  <si>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</si>
  <si>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</si>
  <si>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</si>
  <si>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</si>
  <si>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</si>
  <si>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</si>
  <si>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</si>
  <si>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</si>
  <si>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</si>
  <si>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</si>
  <si>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</si>
  <si>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</si>
  <si>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</si>
  <si>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</si>
  <si>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</si>
  <si>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</si>
  <si>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</si>
  <si>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</si>
  <si>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</si>
  <si>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</si>
  <si>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</si>
  <si>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</si>
  <si>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</si>
  <si>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</si>
  <si>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</si>
  <si>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</si>
  <si>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</si>
  <si>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</si>
  <si>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</si>
  <si>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</si>
  <si>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</si>
  <si>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</si>
  <si>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</si>
  <si>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</si>
  <si>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</si>
  <si>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</si>
  <si>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</si>
  <si>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</si>
  <si>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</si>
  <si>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</si>
  <si>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</si>
  <si>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</si>
  <si>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</si>
  <si>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</si>
  <si>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</si>
  <si>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</si>
  <si>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</si>
  <si>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</si>
  <si>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</si>
  <si>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</si>
  <si>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</si>
  <si>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</si>
  <si>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</si>
  <si>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</si>
  <si>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</si>
  <si>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</si>
  <si>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</si>
  <si>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</si>
  <si>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</si>
  <si>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</si>
  <si>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</si>
  <si>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</si>
  <si>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</si>
  <si>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</si>
  <si>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</si>
  <si>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</si>
  <si>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</si>
  <si>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</si>
  <si>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</si>
  <si>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</si>
  <si>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</si>
  <si>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</si>
  <si>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</si>
  <si>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</si>
  <si>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</si>
  <si>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</si>
  <si>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</si>
  <si>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</si>
  <si>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</si>
  <si>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</si>
  <si>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</si>
  <si>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</si>
  <si>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</si>
  <si>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</si>
  <si>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</si>
  <si>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</si>
  <si>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</si>
  <si>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</si>
  <si>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</si>
  <si>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</si>
  <si>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</si>
  <si>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</si>
  <si>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</si>
  <si>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</si>
  <si>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</si>
  <si>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</si>
  <si>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</si>
  <si>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</si>
  <si>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</si>
  <si>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</si>
  <si>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</si>
  <si>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</si>
  <si>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</si>
  <si>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</si>
  <si>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</si>
  <si>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</si>
  <si>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</si>
  <si>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</si>
  <si>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</si>
  <si>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</si>
  <si>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</si>
  <si>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</si>
  <si>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</si>
  <si>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</si>
  <si>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</si>
  <si>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</si>
  <si>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</si>
  <si>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</si>
  <si>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</si>
  <si>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</si>
  <si>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</si>
  <si>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</si>
  <si>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</si>
  <si>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</si>
  <si>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</si>
  <si>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</si>
  <si>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</si>
  <si>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</si>
  <si>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</si>
  <si>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</si>
  <si>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</si>
  <si>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</si>
  <si>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</si>
  <si>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</si>
  <si>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</si>
  <si>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</si>
  <si>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</si>
  <si>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</si>
  <si>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</si>
  <si>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</si>
  <si>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</si>
  <si>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</si>
  <si>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</si>
  <si>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</si>
  <si>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</si>
  <si>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</si>
  <si>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</si>
  <si>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</si>
  <si>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</si>
  <si>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</si>
  <si>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</si>
  <si>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</si>
  <si>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</si>
  <si>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</si>
  <si>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</si>
  <si>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</si>
  <si>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</si>
  <si>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</si>
  <si>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</si>
  <si>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</si>
  <si>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</si>
  <si>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</si>
  <si>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</si>
  <si>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</si>
  <si>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</si>
  <si>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</si>
  <si>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</si>
  <si>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</si>
  <si>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</si>
  <si>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</si>
  <si>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</si>
  <si>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</si>
  <si>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</si>
  <si>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</si>
  <si>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</si>
  <si>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</si>
  <si>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</si>
  <si>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</si>
  <si>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</si>
  <si>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</si>
  <si>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</si>
  <si>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</si>
  <si>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</si>
  <si>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</si>
  <si>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</si>
  <si>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</si>
  <si>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</si>
  <si>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</si>
  <si>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</si>
  <si>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</si>
  <si>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</si>
  <si>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</si>
  <si>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</si>
  <si>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</si>
  <si>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</si>
  <si>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</si>
  <si>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</si>
  <si>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</si>
  <si>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</si>
  <si>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</si>
  <si>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</si>
  <si>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</si>
  <si>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</si>
  <si>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</si>
  <si>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</si>
  <si>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</si>
  <si>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</si>
  <si>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</si>
  <si>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</si>
  <si>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</si>
  <si>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</si>
  <si>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</si>
  <si>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</si>
  <si>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</si>
  <si>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</si>
  <si>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</si>
  <si>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</si>
  <si>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</si>
  <si>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</si>
  <si>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</si>
  <si>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</si>
  <si>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</si>
  <si>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</si>
  <si>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</si>
  <si>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</si>
  <si>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</si>
  <si>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</si>
  <si>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</si>
  <si>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</si>
  <si>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</si>
  <si>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</si>
  <si>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</si>
  <si>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</si>
  <si>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</si>
  <si>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</si>
  <si>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</si>
  <si>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</si>
  <si>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</si>
  <si>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</si>
  <si>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</si>
  <si>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</si>
  <si>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</si>
  <si>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</si>
  <si>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</si>
  <si>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</si>
  <si>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</si>
  <si>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</si>
  <si>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</si>
  <si>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</si>
  <si>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</si>
  <si>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</si>
  <si>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</si>
  <si>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</si>
  <si>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</si>
  <si>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</si>
  <si>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</si>
  <si>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</si>
  <si>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</si>
  <si>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</si>
  <si>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</si>
  <si>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</si>
  <si>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</si>
  <si>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</si>
  <si>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</si>
  <si>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</si>
  <si>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</si>
  <si>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</si>
  <si>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</si>
  <si>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</si>
  <si>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</si>
  <si>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</si>
  <si>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</si>
  <si>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</si>
  <si>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</si>
  <si>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</si>
  <si>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</si>
  <si>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</si>
  <si>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</si>
  <si>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</si>
  <si>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</si>
  <si>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</si>
  <si>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</si>
  <si>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</si>
  <si>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</si>
  <si>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</si>
  <si>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</si>
  <si>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</si>
  <si>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</si>
  <si>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</si>
  <si>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</si>
  <si>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</si>
  <si>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</si>
  <si>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</si>
  <si>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</si>
  <si>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</si>
  <si>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</si>
  <si>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</si>
  <si>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</si>
  <si>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</si>
  <si>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</si>
  <si>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</si>
  <si>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</si>
  <si>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</si>
  <si>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</si>
  <si>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</si>
  <si>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</si>
  <si>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</si>
  <si>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</si>
  <si>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</si>
  <si>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</si>
  <si>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</si>
  <si>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</si>
  <si>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</si>
  <si>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</si>
  <si>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</si>
  <si>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</si>
  <si>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</si>
  <si>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</si>
  <si>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</si>
  <si>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</si>
  <si>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</si>
  <si>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</si>
  <si>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</si>
  <si>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</si>
  <si>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</si>
  <si>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</si>
  <si>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</si>
  <si>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</si>
  <si>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</si>
  <si>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</si>
  <si>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</si>
  <si>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</si>
  <si>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</si>
  <si>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</si>
  <si>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</si>
  <si>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</si>
  <si>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</si>
  <si>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</si>
  <si>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</si>
  <si>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</si>
  <si>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</si>
  <si>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</si>
  <si>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</si>
  <si>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</si>
  <si>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</si>
  <si>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</si>
  <si>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</si>
  <si>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</si>
  <si>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</si>
  <si>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</si>
  <si>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</si>
  <si>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</si>
  <si>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</si>
  <si>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</si>
  <si>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</si>
  <si>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</si>
  <si>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</si>
  <si>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</si>
  <si>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</si>
  <si>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</si>
  <si>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</si>
  <si>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</si>
  <si>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</si>
  <si>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</si>
  <si>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</si>
  <si>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</si>
  <si>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</si>
  <si>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</si>
  <si>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</si>
  <si>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</si>
  <si>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</si>
  <si>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</si>
  <si>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</si>
  <si>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</si>
  <si>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</si>
  <si>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</si>
  <si>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</si>
  <si>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</si>
  <si>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</si>
  <si>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</si>
  <si>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</si>
  <si>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</si>
  <si>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</si>
  <si>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</si>
  <si>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</si>
  <si>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</si>
  <si>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</si>
  <si>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</si>
  <si>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</si>
  <si>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</si>
  <si>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</si>
  <si>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</si>
  <si>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</si>
  <si>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</si>
  <si>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</si>
  <si>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</si>
  <si>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</si>
  <si>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</si>
  <si>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</si>
  <si>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</si>
  <si>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</si>
  <si>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</si>
  <si>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</si>
  <si>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</si>
  <si>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</si>
  <si>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</si>
  <si>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</si>
  <si>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</si>
  <si>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</si>
  <si>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</si>
  <si>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</si>
  <si>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</si>
  <si>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</si>
  <si>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</si>
  <si>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</si>
  <si>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</si>
  <si>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</si>
  <si>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</si>
  <si>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</si>
  <si>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</si>
  <si>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</si>
  <si>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</si>
  <si>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</si>
  <si>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</si>
  <si>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</si>
  <si>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</si>
  <si>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</si>
  <si>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</si>
  <si>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</si>
  <si>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</si>
  <si>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</si>
  <si>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</si>
  <si>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</si>
  <si>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</si>
  <si>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</si>
  <si>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</si>
  <si>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</si>
  <si>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</si>
  <si>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</si>
  <si>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</si>
  <si>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</si>
  <si>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</si>
  <si>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</si>
  <si>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</si>
  <si>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</si>
  <si>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</si>
  <si>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</si>
  <si>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</si>
  <si>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</si>
  <si>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</si>
  <si>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</si>
  <si>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</si>
  <si>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</si>
  <si>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</si>
  <si>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</si>
  <si>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</si>
  <si>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</si>
  <si>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</si>
  <si>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</si>
  <si>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</si>
  <si>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</si>
  <si>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</si>
  <si>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</si>
  <si>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</si>
  <si>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</si>
  <si>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</si>
  <si>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</si>
  <si>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</si>
  <si>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</si>
  <si>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</si>
  <si>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</si>
  <si>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</si>
  <si>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</si>
  <si>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</si>
  <si>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</si>
  <si>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</si>
  <si>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</si>
  <si>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</si>
  <si>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</si>
  <si>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</si>
  <si>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</si>
  <si>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</si>
  <si>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</si>
  <si>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</si>
  <si>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</si>
  <si>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</si>
  <si>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</si>
  <si>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</si>
  <si>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</si>
  <si>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</si>
  <si>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</si>
  <si>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</si>
  <si>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</si>
  <si>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</si>
  <si>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</si>
  <si>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</si>
  <si>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</si>
  <si>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</si>
  <si>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</si>
  <si>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</si>
  <si>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</si>
  <si>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</si>
  <si>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</si>
  <si>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</si>
  <si>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</si>
  <si>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</si>
  <si>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</si>
  <si>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</si>
  <si>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</si>
  <si>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</si>
  <si>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</si>
  <si>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</si>
  <si>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</si>
  <si>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</si>
  <si>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</si>
  <si>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</si>
  <si>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</si>
  <si>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</si>
  <si>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</si>
  <si>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</si>
  <si>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</si>
  <si>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</si>
  <si>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</si>
  <si>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</si>
  <si>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</si>
  <si>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</si>
  <si>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</si>
  <si>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</si>
  <si>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</si>
  <si>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</si>
  <si>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</si>
  <si>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</si>
  <si>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</si>
  <si>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</si>
  <si>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</si>
  <si>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</si>
  <si>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</si>
  <si>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</si>
  <si>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</si>
  <si>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</si>
  <si>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</si>
  <si>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</si>
  <si>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</si>
  <si>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</si>
  <si>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</si>
  <si>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</si>
  <si>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</si>
  <si>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</si>
  <si>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</si>
  <si>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</si>
  <si>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</si>
  <si>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</si>
  <si>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</si>
  <si>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</si>
  <si>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</si>
  <si>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</si>
  <si>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</si>
  <si>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</si>
  <si>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</si>
  <si>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</si>
  <si>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</si>
  <si>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</si>
  <si>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</si>
  <si>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</si>
  <si>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</si>
  <si>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</si>
  <si>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</si>
  <si>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</si>
  <si>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</si>
  <si>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</si>
  <si>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</si>
  <si>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</si>
  <si>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</si>
  <si>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</si>
  <si>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</si>
  <si>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</si>
  <si>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</si>
  <si>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</si>
  <si>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</si>
  <si>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</si>
  <si>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</si>
  <si>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</si>
  <si>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</si>
  <si>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</si>
  <si>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</si>
  <si>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</si>
  <si>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</si>
  <si>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</si>
  <si>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</si>
  <si>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</si>
  <si>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</si>
  <si>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</si>
  <si>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</si>
  <si>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</si>
  <si>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</si>
  <si>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</si>
  <si>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</si>
  <si>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</si>
  <si>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</si>
  <si>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</si>
  <si>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</si>
  <si>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</si>
  <si>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</si>
  <si>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</si>
  <si>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</si>
  <si>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</si>
  <si>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</si>
  <si>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</si>
  <si>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</si>
  <si>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</si>
  <si>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</si>
  <si>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</si>
  <si>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</si>
  <si>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</si>
  <si>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</si>
  <si>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</si>
  <si>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</si>
  <si>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</si>
  <si>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</si>
  <si>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</si>
  <si>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</si>
  <si>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</si>
  <si>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</si>
  <si>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</si>
  <si>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</si>
  <si>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</si>
  <si>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</si>
  <si>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</si>
  <si>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</si>
  <si>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</si>
  <si>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</si>
  <si>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</si>
  <si>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</si>
  <si>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</si>
  <si>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</si>
  <si>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</si>
  <si>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</si>
  <si>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</si>
  <si>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</si>
  <si>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</si>
  <si>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</si>
  <si>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</si>
  <si>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</si>
  <si>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</si>
  <si>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</si>
  <si>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</si>
  <si>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</si>
  <si>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</si>
  <si>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</si>
  <si>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</si>
  <si>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</si>
  <si>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</si>
  <si>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</si>
  <si>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</si>
  <si>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</si>
  <si>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</si>
  <si>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</si>
  <si>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</si>
  <si>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</si>
  <si>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</si>
  <si>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</si>
  <si>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</si>
  <si>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</si>
  <si>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</si>
  <si>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</si>
  <si>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</si>
  <si>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</si>
  <si>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</si>
  <si>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</si>
  <si>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</si>
  <si>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</si>
  <si>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</si>
  <si>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</si>
  <si>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</si>
  <si>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</si>
  <si>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</si>
  <si>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</si>
  <si>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</si>
  <si>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</si>
  <si>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</si>
  <si>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</si>
  <si>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</si>
  <si>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</si>
  <si>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</si>
  <si>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</si>
  <si>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</si>
  <si>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</si>
  <si>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</si>
  <si>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</si>
  <si>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</si>
  <si>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</si>
  <si>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</si>
  <si>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</si>
  <si>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</si>
  <si>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</si>
  <si>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</si>
  <si>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</si>
  <si>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</si>
  <si>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</si>
  <si>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</si>
  <si>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</si>
  <si>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</si>
  <si>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</si>
  <si>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</si>
  <si>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</si>
  <si>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</si>
  <si>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</si>
  <si>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</si>
  <si>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</si>
  <si>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</si>
  <si>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</si>
  <si>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</si>
  <si>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</si>
  <si>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</si>
  <si>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</si>
  <si>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</si>
  <si>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</si>
  <si>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</si>
  <si>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</si>
  <si>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</si>
  <si>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</si>
  <si>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</si>
  <si>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</si>
  <si>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</si>
  <si>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</si>
  <si>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</si>
  <si>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</si>
  <si>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</si>
  <si>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</si>
  <si>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</si>
  <si>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</si>
  <si>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</si>
  <si>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</si>
  <si>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</si>
  <si>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</si>
  <si>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</si>
  <si>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</si>
  <si>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</si>
  <si>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</si>
  <si>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</si>
  <si>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</si>
  <si>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</si>
  <si>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</si>
  <si>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</si>
  <si>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</si>
  <si>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</si>
  <si>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</si>
  <si>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</si>
  <si>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</si>
  <si>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</si>
  <si>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</si>
  <si>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</si>
  <si>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</si>
  <si>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</si>
  <si>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</si>
  <si>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</si>
  <si>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</si>
  <si>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</si>
  <si>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</si>
  <si>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</si>
  <si>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</si>
  <si>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</si>
  <si>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</si>
  <si>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</si>
  <si>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</si>
  <si>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</si>
  <si>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</si>
  <si>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</si>
  <si>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</si>
  <si>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</si>
  <si>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</si>
  <si>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</si>
  <si>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</si>
  <si>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</si>
  <si>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</si>
  <si>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</si>
  <si>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</si>
  <si>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</si>
  <si>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</si>
  <si>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</si>
  <si>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</si>
  <si>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</si>
  <si>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</si>
  <si>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</si>
  <si>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</si>
  <si>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</si>
  <si>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</si>
  <si>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</si>
  <si>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</si>
  <si>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</si>
  <si>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</si>
  <si>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</si>
  <si>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</si>
  <si>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</si>
  <si>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</si>
  <si>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</si>
  <si>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</si>
  <si>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</si>
  <si>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</si>
  <si>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</si>
  <si>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</si>
  <si>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</si>
  <si>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</si>
  <si>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</si>
  <si>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</si>
  <si>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</si>
  <si>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</si>
  <si>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</si>
  <si>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</si>
  <si>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</si>
  <si>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</si>
  <si>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</si>
  <si>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</si>
  <si>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</si>
  <si>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</si>
  <si>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</si>
  <si>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</si>
  <si>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</si>
  <si>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</si>
  <si>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</si>
  <si>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</si>
  <si>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</si>
  <si>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</si>
  <si>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</si>
  <si>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</si>
  <si>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</si>
  <si>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</si>
  <si>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</si>
  <si>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</si>
  <si>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</si>
  <si>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</si>
  <si>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</si>
  <si>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</si>
  <si>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</si>
  <si>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</si>
  <si>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</si>
  <si>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</si>
  <si>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</si>
  <si>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</si>
  <si>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</si>
  <si>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</si>
  <si>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</si>
  <si>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</si>
  <si>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</si>
  <si>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</si>
  <si>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</si>
  <si>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</si>
  <si>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</si>
  <si>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</si>
  <si>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</si>
  <si>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</si>
  <si>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</si>
  <si>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</si>
  <si>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</si>
  <si>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</si>
  <si>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</si>
  <si>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</si>
  <si>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</si>
  <si>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</si>
  <si>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</si>
  <si>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</si>
  <si>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</si>
  <si>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</si>
  <si>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</si>
  <si>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</si>
  <si>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</si>
  <si>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</si>
  <si>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</si>
  <si>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</si>
  <si>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</si>
  <si>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</si>
  <si>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</si>
  <si>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</si>
  <si>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</si>
  <si>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</si>
  <si>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</si>
  <si>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</si>
  <si>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</si>
  <si>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</si>
  <si>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</si>
  <si>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</si>
  <si>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</si>
  <si>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</si>
  <si>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</si>
  <si>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</si>
  <si>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</si>
  <si>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</si>
  <si>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</si>
  <si>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</si>
  <si>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</si>
  <si>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</si>
  <si>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</si>
  <si>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</si>
  <si>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</si>
  <si>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</si>
  <si>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</si>
  <si>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</si>
  <si>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</si>
  <si>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</si>
  <si>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</si>
  <si>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</si>
  <si>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</si>
  <si>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</si>
  <si>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</si>
  <si>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</si>
  <si>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</si>
  <si>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</si>
  <si>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</si>
  <si>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</si>
  <si>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</si>
  <si>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</si>
  <si>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</si>
  <si>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</si>
  <si>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</si>
  <si>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</si>
  <si>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</si>
  <si>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</si>
  <si>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</si>
  <si>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</si>
  <si>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</si>
  <si>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</si>
  <si>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</si>
  <si>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</si>
  <si>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</si>
  <si>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</si>
  <si>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</si>
  <si>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</si>
  <si>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</si>
  <si>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</si>
  <si>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</si>
  <si>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</si>
  <si>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</si>
  <si>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</si>
  <si>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</si>
  <si>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</si>
  <si>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</si>
  <si>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</si>
  <si>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</si>
  <si>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</si>
  <si>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</si>
  <si>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</si>
  <si>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</si>
  <si>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</si>
  <si>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</si>
  <si>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</si>
  <si>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</si>
  <si>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</si>
  <si>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</si>
  <si>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</si>
  <si>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</si>
  <si>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</si>
  <si>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</si>
  <si>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</si>
  <si>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</si>
  <si>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</si>
  <si>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</si>
  <si>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</si>
  <si>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</si>
  <si>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</si>
  <si>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</si>
  <si>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</si>
  <si>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</si>
  <si>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</si>
  <si>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</si>
  <si>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</si>
  <si>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</si>
  <si>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</si>
  <si>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</si>
  <si>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</si>
  <si>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</si>
  <si>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</si>
  <si>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</si>
  <si>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</si>
  <si>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</si>
  <si>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</si>
  <si>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</si>
  <si>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</si>
  <si>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</si>
  <si>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</si>
  <si>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</si>
  <si>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</si>
  <si>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</si>
  <si>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</si>
  <si>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</si>
  <si>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</si>
  <si>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</si>
  <si>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</si>
  <si>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</si>
  <si>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</si>
  <si>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</si>
  <si>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</si>
  <si>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</si>
  <si>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</si>
  <si>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</si>
  <si>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</si>
  <si>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</si>
  <si>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</si>
  <si>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</si>
  <si>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</si>
  <si>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</si>
  <si>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</si>
  <si>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</si>
  <si>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</si>
  <si>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</si>
  <si>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</si>
  <si>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</si>
  <si>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</si>
  <si>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</si>
  <si>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</si>
  <si>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</si>
  <si>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</si>
  <si>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</si>
  <si>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</si>
  <si>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</si>
  <si>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</si>
  <si>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</si>
  <si>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</si>
  <si>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</si>
  <si>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</si>
  <si>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</si>
  <si>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</si>
  <si>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</si>
  <si>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</si>
  <si>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</si>
  <si>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</si>
  <si>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</si>
  <si>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</si>
  <si>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</si>
  <si>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</si>
  <si>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</si>
  <si>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</si>
  <si>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</si>
  <si>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</si>
  <si>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</si>
  <si>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</si>
  <si>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</si>
  <si>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</si>
  <si>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</si>
  <si>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</si>
  <si>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</si>
  <si>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</si>
  <si>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</si>
  <si>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</si>
  <si>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</si>
  <si>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</si>
  <si>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</si>
  <si>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</si>
  <si>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</si>
  <si>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</si>
  <si>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</si>
  <si>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</si>
  <si>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</si>
  <si>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</si>
  <si>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</si>
  <si>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</si>
  <si>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</si>
  <si>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</si>
  <si>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</si>
  <si>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</si>
  <si>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</si>
  <si>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</si>
  <si>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</si>
  <si>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</si>
  <si>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</si>
  <si>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</si>
  <si>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</si>
  <si>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</si>
  <si>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</si>
  <si>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</si>
  <si>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</si>
  <si>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</si>
  <si>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</si>
  <si>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</si>
  <si>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</si>
  <si>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</si>
  <si>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</si>
  <si>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</si>
  <si>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</si>
  <si>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</si>
  <si>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</si>
  <si>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</si>
  <si>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</si>
  <si>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</si>
  <si>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</si>
  <si>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</si>
  <si>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</si>
  <si>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</si>
  <si>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</si>
  <si>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</si>
  <si>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</si>
  <si>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</si>
  <si>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</si>
  <si>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</si>
  <si>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</si>
  <si>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</si>
  <si>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</si>
  <si>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</si>
  <si>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</si>
  <si>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</si>
  <si>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</si>
  <si>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</si>
  <si>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</si>
  <si>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</si>
  <si>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</si>
  <si>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</si>
  <si>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</si>
  <si>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</si>
  <si>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</si>
  <si>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</si>
  <si>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</si>
  <si>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</si>
  <si>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</si>
  <si>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</si>
  <si>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</si>
  <si>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</si>
  <si>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</si>
  <si>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</si>
  <si>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</si>
  <si>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</si>
  <si>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</si>
  <si>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</si>
  <si>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</si>
  <si>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</si>
  <si>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</si>
  <si>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</si>
  <si>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</si>
  <si>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</si>
  <si>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</si>
  <si>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</si>
  <si>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</si>
  <si>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</si>
  <si>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</si>
  <si>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</si>
  <si>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</si>
  <si>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</si>
  <si>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</si>
  <si>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</si>
  <si>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</si>
  <si>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</si>
  <si>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</si>
  <si>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</si>
  <si>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</si>
  <si>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</si>
  <si>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</si>
  <si>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</si>
  <si>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</si>
  <si>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</si>
  <si>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</si>
  <si>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</si>
  <si>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</si>
  <si>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</si>
  <si>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</si>
  <si>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</si>
  <si>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</si>
  <si>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</si>
  <si>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</si>
  <si>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</si>
  <si>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</si>
  <si>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</si>
  <si>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</si>
  <si>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</si>
  <si>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</si>
  <si>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</si>
  <si>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</si>
  <si>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</si>
  <si>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</si>
  <si>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</si>
  <si>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</si>
  <si>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</si>
  <si>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</si>
  <si>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</si>
  <si>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</si>
  <si>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</si>
  <si>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</si>
  <si>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</si>
  <si>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</si>
  <si>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</si>
  <si>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</si>
  <si>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</si>
  <si>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</si>
  <si>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</si>
  <si>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</si>
  <si>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</si>
  <si>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</si>
  <si>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</si>
  <si>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</si>
  <si>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</si>
  <si>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</si>
  <si>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</si>
  <si>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</si>
  <si>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</si>
  <si>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</si>
  <si>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</si>
  <si>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</si>
  <si>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</si>
  <si>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</si>
  <si>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</si>
  <si>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</si>
  <si>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</si>
  <si>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</si>
  <si>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</si>
  <si>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</si>
  <si>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</si>
  <si>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</si>
  <si>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</si>
  <si>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</si>
  <si>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</si>
  <si>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</si>
  <si>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</si>
  <si>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</si>
  <si>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</si>
  <si>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</si>
  <si>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</si>
  <si>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</si>
  <si>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</si>
  <si>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</si>
  <si>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</si>
  <si>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</si>
  <si>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</si>
  <si>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</si>
  <si>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</si>
  <si>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</si>
  <si>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</si>
  <si>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</si>
  <si>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</si>
  <si>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</si>
  <si>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</si>
  <si>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</si>
  <si>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</si>
  <si>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</si>
  <si>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</si>
  <si>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</si>
  <si>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</si>
  <si>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</si>
  <si>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</si>
  <si>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</si>
  <si>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</si>
  <si>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</si>
  <si>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</si>
  <si>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</si>
  <si>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</si>
  <si>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</si>
  <si>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</si>
  <si>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</si>
  <si>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</si>
  <si>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</si>
  <si>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</si>
  <si>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</si>
  <si>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</si>
  <si>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</si>
  <si>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</si>
  <si>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</si>
  <si>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</si>
  <si>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</si>
  <si>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</si>
  <si>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</si>
  <si>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</si>
  <si>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</si>
  <si>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</si>
  <si>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</si>
  <si>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</si>
  <si>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</si>
  <si>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</si>
  <si>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</si>
  <si>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</si>
  <si>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</si>
  <si>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</si>
  <si>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</si>
  <si>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</si>
  <si>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</si>
  <si>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</si>
  <si>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</si>
  <si>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</si>
  <si>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</si>
  <si>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</si>
  <si>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</si>
  <si>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</si>
  <si>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</si>
  <si>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</si>
  <si>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</si>
  <si>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</si>
  <si>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</si>
  <si>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</si>
  <si>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</si>
  <si>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</si>
  <si>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</si>
  <si>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</si>
  <si>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</si>
  <si>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</si>
  <si>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</si>
  <si>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</si>
  <si>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</si>
  <si>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</si>
  <si>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</si>
  <si>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</si>
  <si>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</si>
  <si>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</si>
  <si>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</si>
  <si>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</si>
  <si>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</si>
  <si>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</si>
  <si>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</si>
  <si>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</si>
  <si>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</si>
  <si>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</si>
  <si>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</si>
  <si>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</si>
  <si>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</si>
  <si>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</si>
  <si>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</si>
  <si>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</si>
  <si>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</si>
  <si>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</si>
  <si>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</si>
  <si>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</si>
  <si>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</si>
  <si>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</si>
  <si>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</si>
  <si>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</si>
  <si>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</si>
  <si>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</si>
  <si>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</si>
  <si>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</si>
  <si>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</si>
  <si>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</si>
  <si>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</si>
  <si>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</si>
  <si>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</si>
  <si>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</si>
  <si>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</si>
  <si>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</si>
  <si>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</si>
  <si>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</si>
  <si>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</si>
  <si>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</si>
  <si>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</si>
  <si>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</si>
  <si>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</si>
  <si>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</si>
  <si>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</si>
  <si>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</si>
  <si>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</si>
  <si>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</si>
  <si>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</si>
  <si>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</si>
  <si>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</si>
  <si>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</si>
  <si>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</si>
  <si>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</si>
  <si>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</si>
  <si>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</si>
  <si>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</si>
  <si>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</si>
  <si>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</si>
  <si>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</si>
  <si>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</si>
  <si>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</si>
  <si>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</si>
  <si>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</si>
  <si>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</si>
  <si>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</si>
  <si>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</si>
  <si>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</si>
  <si>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</si>
  <si>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</si>
  <si>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</si>
  <si>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</si>
  <si>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</si>
  <si>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</si>
  <si>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</si>
  <si>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</si>
  <si>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</si>
  <si>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</si>
  <si>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</si>
  <si>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</si>
  <si>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</si>
  <si>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</si>
  <si>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</si>
  <si>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</si>
  <si>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</si>
  <si>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</si>
  <si>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</si>
  <si>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</si>
  <si>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</si>
  <si>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</si>
  <si>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</si>
  <si>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</si>
  <si>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</si>
  <si>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</si>
  <si>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</si>
  <si>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</si>
  <si>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</si>
  <si>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</si>
  <si>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</si>
  <si>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</si>
  <si>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</si>
  <si>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</si>
  <si>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</si>
  <si>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</si>
  <si>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</si>
  <si>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</si>
  <si>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</si>
  <si>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</si>
  <si>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</si>
  <si>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</si>
  <si>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</si>
  <si>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</si>
  <si>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</si>
  <si>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</si>
  <si>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</si>
  <si>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</si>
  <si>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</si>
  <si>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</si>
  <si>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</si>
  <si>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</si>
  <si>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</si>
  <si>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</si>
  <si>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</si>
  <si>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</si>
  <si>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</si>
  <si>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</si>
  <si>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</si>
  <si>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</si>
  <si>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</si>
  <si>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</si>
  <si>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</si>
  <si>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</si>
  <si>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</si>
  <si>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</si>
  <si>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</si>
  <si>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</si>
  <si>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</si>
  <si>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</si>
  <si>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</si>
  <si>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</si>
  <si>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</si>
  <si>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</si>
  <si>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</si>
  <si>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</si>
  <si>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</si>
  <si>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</si>
  <si>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</si>
  <si>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</si>
  <si>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</si>
  <si>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</si>
  <si>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</si>
  <si>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</si>
  <si>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</si>
  <si>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</si>
  <si>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</si>
  <si>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</si>
  <si>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</si>
  <si>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</si>
  <si>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</si>
  <si>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</si>
  <si>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</si>
  <si>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</si>
  <si>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</si>
  <si>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</si>
  <si>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</si>
  <si>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</si>
  <si>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</si>
  <si>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</si>
  <si>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</si>
  <si>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</si>
  <si>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</si>
  <si>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</si>
  <si>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</si>
  <si>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</si>
  <si>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</si>
  <si>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</si>
  <si>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</si>
  <si>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</si>
  <si>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</si>
  <si>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</si>
  <si>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</si>
  <si>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</si>
  <si>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</si>
  <si>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</si>
  <si>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</si>
  <si>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</si>
  <si>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</si>
  <si>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</si>
  <si>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</si>
  <si>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</si>
  <si>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</si>
  <si>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</si>
  <si>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</si>
  <si>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</si>
  <si>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</si>
  <si>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</si>
  <si>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</si>
  <si>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</si>
  <si>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</si>
  <si>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</si>
  <si>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</si>
  <si>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</si>
  <si>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</si>
  <si>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</si>
  <si>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</si>
  <si>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</si>
  <si>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</si>
  <si>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</si>
  <si>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</si>
  <si>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</si>
  <si>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</si>
  <si>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</si>
  <si>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</si>
  <si>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</si>
  <si>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</si>
  <si>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</si>
  <si>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</si>
  <si>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</si>
  <si>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</si>
  <si>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</si>
  <si>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</si>
  <si>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</si>
  <si>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</si>
  <si>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</si>
  <si>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</si>
  <si>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</si>
  <si>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</si>
  <si>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</si>
  <si>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</si>
  <si>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</si>
  <si>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</si>
  <si>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</si>
  <si>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</si>
  <si>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</si>
  <si>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</si>
  <si>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</si>
  <si>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</si>
  <si>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</si>
  <si>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</si>
  <si>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</si>
  <si>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</si>
  <si>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</si>
  <si>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</si>
  <si>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</si>
  <si>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</si>
  <si>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</si>
  <si>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</si>
  <si>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</si>
  <si>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</si>
  <si>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</si>
  <si>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</si>
  <si>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</si>
  <si>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</si>
  <si>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</si>
  <si>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</si>
  <si>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</si>
  <si>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</si>
  <si>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</si>
  <si>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</si>
  <si>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</si>
  <si>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</si>
  <si>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</si>
  <si>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</si>
  <si>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</si>
  <si>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</si>
  <si>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</si>
  <si>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</si>
  <si>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</si>
  <si>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</si>
  <si>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</si>
  <si>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</si>
  <si>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</si>
  <si>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</si>
  <si>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</si>
  <si>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</si>
  <si>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</si>
  <si>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</si>
  <si>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</si>
  <si>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</si>
  <si>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</si>
  <si>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</si>
  <si>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</si>
  <si>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</si>
  <si>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</si>
  <si>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</si>
  <si>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</si>
  <si>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</si>
  <si>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</si>
  <si>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</si>
  <si>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</si>
  <si>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</si>
  <si>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</si>
  <si>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</si>
  <si>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</si>
  <si>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</si>
  <si>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</si>
  <si>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</si>
  <si>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</si>
  <si>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</si>
  <si>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</si>
  <si>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</si>
  <si>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</si>
  <si>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</si>
  <si>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</si>
  <si>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</si>
  <si>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</si>
  <si>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</si>
  <si>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</si>
  <si>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</si>
  <si>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</si>
  <si>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</si>
  <si>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</si>
  <si>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</si>
  <si>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</si>
  <si>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</si>
  <si>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</si>
  <si>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</si>
  <si>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</si>
  <si>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</si>
  <si>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</si>
  <si>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</si>
  <si>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</si>
  <si>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</si>
  <si>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</si>
  <si>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</si>
  <si>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</si>
  <si>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</si>
  <si>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</si>
  <si>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</si>
  <si>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</si>
  <si>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</si>
  <si>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</si>
  <si>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</si>
  <si>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</si>
  <si>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</si>
  <si>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</si>
  <si>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</si>
  <si>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</si>
  <si>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</si>
  <si>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</si>
  <si>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</si>
  <si>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</si>
  <si>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</si>
  <si>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</si>
  <si>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</si>
  <si>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</si>
  <si>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</si>
  <si>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</si>
  <si>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</si>
  <si>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</si>
  <si>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</si>
  <si>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</si>
  <si>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</si>
  <si>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</si>
  <si>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</si>
  <si>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</si>
  <si>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</si>
  <si>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</si>
  <si>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</si>
  <si>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</si>
  <si>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</si>
  <si>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</si>
  <si>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</si>
  <si>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</si>
  <si>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</si>
  <si>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</si>
  <si>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</si>
  <si>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</si>
  <si>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</si>
  <si>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</si>
  <si>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</si>
  <si>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</si>
  <si>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</si>
  <si>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</si>
  <si>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</si>
  <si>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</si>
  <si>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</si>
  <si>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</si>
  <si>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</si>
  <si>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</si>
  <si>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</si>
  <si>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</si>
  <si>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</si>
  <si>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</si>
  <si>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</si>
  <si>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</si>
  <si>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</si>
  <si>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</si>
  <si>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</si>
  <si>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</si>
  <si>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</si>
  <si>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</si>
  <si>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</si>
  <si>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</si>
  <si>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</si>
  <si>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</si>
  <si>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</si>
  <si>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</si>
  <si>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</si>
  <si>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</si>
  <si>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</si>
  <si>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</si>
  <si>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</si>
  <si>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</si>
  <si>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</si>
  <si>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</si>
  <si>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</si>
  <si>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</si>
  <si>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</si>
  <si>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</si>
  <si>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</si>
  <si>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</si>
  <si>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</si>
  <si>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</si>
  <si>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</si>
  <si>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</si>
  <si>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</si>
  <si>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</si>
  <si>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</si>
  <si>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</si>
  <si>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</si>
  <si>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</si>
  <si>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</si>
  <si>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</si>
  <si>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</si>
  <si>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</si>
  <si>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</si>
  <si>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</si>
  <si>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</si>
  <si>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</si>
  <si>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</si>
  <si>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</si>
  <si>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</si>
  <si>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</si>
  <si>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</si>
  <si>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</si>
  <si>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</si>
  <si>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</si>
  <si>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</si>
  <si>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</si>
  <si>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</si>
  <si>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</si>
  <si>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</si>
  <si>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</si>
  <si>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</si>
  <si>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</si>
  <si>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</si>
  <si>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</si>
  <si>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</si>
  <si>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</si>
  <si>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</si>
  <si>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</si>
  <si>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</si>
  <si>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</si>
  <si>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</si>
  <si>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</si>
  <si>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</si>
  <si>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</si>
  <si>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</si>
  <si>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</si>
  <si>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</si>
  <si>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</si>
  <si>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</si>
  <si>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</si>
  <si>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</si>
  <si>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</si>
  <si>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</si>
  <si>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</si>
  <si>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</si>
  <si>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</si>
  <si>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</si>
  <si>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</si>
  <si>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</si>
  <si>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</si>
  <si>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</si>
  <si>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</si>
  <si>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</si>
  <si>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</si>
  <si>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</si>
  <si>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</si>
  <si>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</si>
  <si>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</si>
  <si>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</si>
  <si>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</si>
  <si>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</si>
  <si>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</si>
  <si>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</si>
  <si>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</si>
  <si>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</si>
  <si>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</si>
  <si>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</si>
  <si>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</si>
  <si>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</si>
  <si>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</si>
  <si>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</si>
  <si>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</si>
  <si>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</si>
  <si>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</si>
  <si>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</si>
  <si>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</si>
  <si>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</si>
  <si>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</si>
  <si>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</si>
  <si>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</si>
  <si>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</si>
  <si>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</si>
  <si>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</si>
  <si>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</si>
  <si>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</si>
  <si>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</si>
  <si>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</si>
  <si>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</si>
  <si>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</si>
  <si>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</si>
  <si>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</si>
  <si>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</si>
  <si>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</si>
  <si>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</si>
  <si>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</si>
  <si>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</si>
  <si>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</si>
  <si>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</si>
  <si>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</si>
  <si>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</si>
  <si>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</si>
  <si>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</si>
  <si>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</si>
  <si>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</si>
  <si>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</si>
  <si>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</si>
  <si>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</si>
  <si>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</si>
  <si>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</si>
  <si>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</si>
  <si>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</si>
  <si>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</si>
  <si>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</si>
  <si>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</si>
  <si>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</si>
  <si>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</si>
  <si>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</si>
  <si>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</si>
  <si>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</si>
  <si>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</si>
  <si>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</si>
  <si>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</si>
  <si>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</si>
  <si>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</si>
  <si>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</si>
  <si>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</si>
  <si>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</si>
  <si>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</si>
  <si>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</si>
  <si>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</si>
  <si>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</si>
  <si>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</si>
  <si>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</si>
  <si>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</si>
  <si>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</si>
  <si>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</si>
  <si>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</si>
  <si>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</si>
  <si>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</si>
  <si>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</si>
  <si>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</si>
  <si>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</si>
  <si>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</si>
  <si>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</si>
  <si>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</si>
  <si>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</si>
  <si>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</si>
  <si>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</si>
  <si>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</si>
  <si>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</si>
  <si>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</si>
  <si>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</si>
  <si>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</si>
  <si>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</si>
  <si>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</si>
  <si>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</si>
  <si>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</si>
  <si>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</si>
  <si>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</si>
  <si>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</si>
  <si>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</si>
  <si>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</si>
  <si>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</si>
  <si>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</si>
  <si>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</si>
  <si>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</si>
  <si>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</si>
  <si>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</si>
  <si>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</si>
  <si>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</si>
  <si>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</si>
  <si>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</si>
  <si>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</si>
  <si>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</si>
  <si>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</si>
  <si>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</si>
  <si>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</si>
  <si>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</si>
  <si>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</si>
  <si>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</si>
  <si>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</si>
  <si>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</si>
  <si>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</si>
  <si>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</si>
  <si>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</si>
  <si>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</si>
  <si>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</si>
  <si>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</si>
  <si>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</si>
  <si>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</si>
  <si>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</si>
  <si>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</si>
  <si>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</si>
  <si>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</si>
  <si>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</si>
  <si>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</si>
  <si>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</si>
  <si>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</si>
  <si>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</si>
  <si>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</si>
  <si>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</si>
  <si>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</si>
  <si>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</si>
  <si>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</si>
  <si>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</si>
  <si>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</si>
  <si>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</si>
  <si>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</si>
  <si>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</si>
  <si>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</si>
  <si>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</si>
  <si>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</si>
  <si>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</si>
  <si>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</si>
  <si>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</si>
  <si>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</si>
  <si>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</si>
  <si>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</si>
  <si>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</si>
  <si>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</si>
  <si>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</si>
  <si>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</si>
  <si>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</si>
  <si>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</si>
  <si>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</si>
  <si>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</si>
  <si>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</si>
  <si>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</si>
  <si>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</si>
  <si>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</si>
  <si>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</si>
  <si>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</si>
  <si>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</si>
  <si>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</si>
  <si>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</si>
  <si>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</si>
  <si>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</si>
  <si>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</si>
  <si>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</si>
  <si>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</si>
  <si>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</si>
  <si>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</si>
  <si>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</si>
  <si>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</si>
  <si>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</si>
  <si>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</si>
  <si>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</si>
  <si>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</si>
  <si>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</si>
  <si>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</si>
  <si>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</si>
  <si>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</si>
  <si>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</si>
  <si>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</si>
  <si>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</si>
  <si>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</si>
  <si>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</si>
  <si>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</si>
  <si>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</si>
  <si>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</si>
  <si>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</si>
  <si>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</si>
  <si>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</si>
  <si>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</si>
  <si>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</si>
  <si>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</si>
  <si>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</si>
  <si>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</si>
  <si>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</si>
  <si>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</si>
  <si>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</si>
  <si>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</si>
  <si>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</si>
  <si>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</si>
  <si>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</si>
  <si>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</si>
  <si>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</si>
  <si>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</si>
  <si>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</si>
  <si>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</si>
  <si>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</si>
  <si>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</si>
  <si>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</si>
  <si>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</si>
  <si>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</si>
  <si>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</si>
  <si>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</si>
  <si>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</si>
  <si>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</si>
  <si>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</si>
  <si>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</si>
  <si>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</si>
  <si>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</si>
  <si>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</si>
  <si>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</si>
  <si>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</si>
  <si>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</si>
  <si>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</si>
  <si>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</si>
  <si>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</si>
  <si>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</si>
  <si>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</si>
  <si>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</si>
  <si>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</si>
  <si>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</si>
  <si>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</si>
  <si>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</si>
  <si>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</si>
  <si>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</si>
  <si>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</si>
  <si>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</si>
  <si>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</si>
  <si>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</si>
  <si>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</si>
  <si>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</si>
  <si>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</si>
  <si>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</si>
  <si>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</si>
  <si>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</si>
  <si>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</si>
  <si>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</si>
  <si>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</si>
  <si>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</si>
  <si>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</si>
  <si>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</si>
  <si>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</si>
  <si>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</si>
  <si>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</si>
  <si>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</si>
  <si>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</si>
  <si>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</si>
  <si>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</si>
  <si>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</si>
  <si>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</si>
  <si>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</si>
  <si>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</si>
  <si>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</si>
  <si>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</si>
  <si>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</si>
  <si>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</si>
  <si>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</si>
  <si>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</si>
  <si>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</si>
  <si>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</si>
  <si>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</si>
  <si>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</si>
  <si>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</si>
  <si>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</si>
  <si>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</si>
  <si>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</si>
  <si>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</si>
  <si>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</si>
  <si>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</si>
  <si>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</si>
  <si>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</si>
  <si>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</si>
  <si>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</si>
  <si>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</si>
  <si>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</si>
  <si>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</si>
  <si>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</si>
  <si>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</si>
  <si>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</si>
  <si>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</si>
  <si>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</si>
  <si>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</si>
  <si>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</si>
  <si>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</si>
  <si>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</si>
  <si>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</si>
  <si>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</si>
  <si>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</si>
  <si>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</si>
  <si>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</si>
  <si>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</si>
  <si>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</si>
  <si>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</si>
  <si>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</si>
  <si>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</si>
  <si>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</si>
  <si>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</si>
  <si>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</si>
  <si>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</si>
  <si>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</si>
  <si>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</si>
  <si>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</si>
  <si>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</si>
  <si>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</si>
  <si>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</si>
  <si>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</si>
  <si>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</si>
  <si>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</si>
  <si>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</si>
  <si>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</si>
  <si>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</si>
  <si>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</si>
  <si>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</si>
  <si>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</si>
  <si>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</si>
  <si>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</si>
  <si>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</si>
  <si>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</si>
  <si>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</si>
  <si>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</si>
  <si>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</si>
  <si>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</si>
  <si>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</si>
  <si>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</si>
  <si>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</si>
  <si>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</si>
  <si>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</si>
  <si>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</si>
  <si>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</si>
  <si>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</si>
  <si>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</si>
  <si>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</si>
  <si>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</si>
  <si>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</si>
  <si>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</si>
  <si>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</si>
  <si>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</si>
  <si>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</si>
  <si>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</si>
  <si>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</si>
  <si>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</si>
  <si>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</si>
  <si>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</si>
  <si>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</si>
  <si>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</si>
  <si>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</si>
  <si>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</si>
  <si>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</si>
  <si>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</si>
  <si>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</si>
  <si>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</si>
  <si>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</si>
  <si>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</si>
  <si>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</si>
  <si>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</si>
  <si>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</si>
  <si>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</si>
  <si>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</si>
  <si>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</si>
  <si>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</si>
  <si>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</si>
  <si>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</si>
  <si>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</si>
  <si>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</si>
  <si>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</si>
  <si>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</si>
  <si>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</si>
  <si>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</si>
  <si>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</si>
  <si>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</si>
  <si>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</si>
  <si>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</si>
  <si>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</si>
  <si>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</si>
  <si>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</si>
  <si>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</si>
  <si>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</si>
  <si>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</si>
  <si>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</si>
  <si>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</si>
  <si>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</si>
  <si>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</si>
  <si>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</si>
  <si>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</si>
  <si>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</si>
  <si>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</si>
  <si>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</si>
  <si>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</si>
  <si>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</si>
  <si>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</si>
  <si>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</si>
  <si>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</si>
  <si>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</si>
  <si>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</si>
  <si>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</si>
  <si>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</si>
  <si>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</si>
  <si>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</si>
  <si>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</si>
  <si>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</si>
  <si>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</si>
  <si>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</si>
  <si>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</si>
  <si>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</si>
  <si>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</si>
  <si>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</si>
  <si>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</si>
  <si>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</si>
  <si>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</si>
  <si>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</si>
  <si>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</si>
  <si>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</si>
  <si>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</si>
  <si>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</si>
  <si>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</si>
  <si>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</si>
  <si>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</si>
  <si>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</si>
  <si>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</si>
  <si>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</si>
  <si>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</si>
  <si>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</si>
  <si>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</si>
  <si>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</si>
  <si>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</si>
  <si>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</si>
  <si>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</si>
  <si>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</si>
  <si>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</si>
  <si>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</si>
  <si>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</si>
  <si>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</si>
  <si>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</si>
  <si>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</si>
  <si>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</si>
  <si>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</si>
  <si>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</si>
  <si>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</si>
  <si>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</si>
  <si>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</si>
  <si>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</si>
  <si>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</si>
  <si>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</si>
  <si>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</si>
  <si>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</si>
  <si>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</si>
  <si>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</si>
  <si>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</si>
  <si>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</si>
  <si>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</si>
  <si>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</si>
  <si>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</si>
  <si>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</si>
  <si>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</si>
  <si>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</si>
  <si>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</si>
  <si>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</si>
  <si>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</si>
  <si>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</si>
  <si>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</si>
  <si>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</si>
  <si>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</si>
  <si>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</si>
  <si>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</si>
  <si>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</si>
  <si>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</si>
  <si>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</si>
  <si>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</si>
  <si>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</si>
  <si>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</si>
  <si>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</si>
  <si>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</si>
  <si>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</si>
  <si>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</si>
  <si>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</si>
  <si>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</si>
  <si>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</si>
  <si>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</si>
  <si>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</si>
  <si>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</si>
  <si>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</si>
  <si>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</si>
  <si>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</si>
  <si>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</si>
  <si>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</si>
  <si>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</si>
  <si>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</si>
  <si>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</si>
  <si>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</si>
  <si>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</si>
  <si>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</si>
  <si>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</si>
  <si>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</si>
  <si>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</si>
  <si>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</si>
  <si>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</si>
  <si>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</si>
  <si>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</si>
  <si>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</si>
  <si>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</si>
  <si>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</si>
  <si>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</si>
  <si>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</si>
  <si>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</si>
  <si>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</si>
  <si>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</si>
  <si>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</si>
  <si>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</si>
  <si>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</si>
  <si>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</si>
  <si>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</si>
  <si>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</si>
  <si>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</si>
  <si>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</si>
  <si>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</si>
  <si>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</si>
  <si>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</si>
  <si>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</si>
  <si>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</si>
  <si>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</si>
  <si>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</si>
  <si>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</si>
  <si>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</si>
  <si>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</si>
  <si>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</si>
  <si>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</si>
  <si>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</si>
  <si>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</si>
  <si>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</si>
  <si>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</si>
  <si>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</si>
  <si>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</si>
  <si>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</si>
  <si>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</si>
  <si>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</si>
  <si>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</si>
  <si>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</si>
  <si>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</si>
  <si>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</si>
  <si>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</si>
  <si>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</si>
  <si>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</si>
  <si>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</si>
  <si>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</si>
  <si>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</si>
  <si>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</si>
  <si>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</si>
  <si>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</si>
  <si>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</si>
  <si>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</si>
  <si>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</si>
  <si>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</si>
  <si>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</si>
  <si>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</si>
  <si>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</si>
  <si>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</si>
  <si>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</si>
  <si>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</si>
  <si>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</si>
  <si>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</si>
  <si>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</si>
  <si>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</si>
  <si>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</si>
  <si>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</si>
  <si>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</si>
  <si>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</si>
  <si>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</si>
  <si>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</si>
  <si>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</si>
  <si>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</si>
  <si>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</si>
  <si>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</si>
  <si>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</si>
  <si>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</si>
  <si>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</si>
  <si>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</si>
  <si>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</si>
  <si>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</si>
  <si>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</si>
  <si>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</si>
  <si>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</si>
  <si>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</si>
  <si>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</si>
  <si>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</si>
  <si>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</si>
  <si>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</si>
  <si>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</si>
  <si>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</si>
  <si>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</si>
  <si>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</si>
  <si>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</si>
  <si>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</si>
  <si>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</si>
  <si>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</si>
  <si>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</si>
  <si>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</si>
  <si>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</si>
  <si>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</si>
  <si>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</si>
  <si>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</si>
  <si>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</si>
  <si>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</si>
  <si>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</si>
  <si>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</si>
  <si>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</si>
  <si>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</si>
  <si>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</si>
  <si>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</si>
  <si>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</si>
  <si>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</si>
  <si>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</si>
  <si>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</si>
  <si>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</si>
  <si>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</si>
  <si>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</si>
  <si>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</si>
  <si>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</si>
  <si>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</si>
  <si>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</si>
  <si>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</si>
  <si>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</si>
  <si>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</si>
  <si>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</si>
  <si>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</si>
  <si>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</si>
  <si>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</si>
  <si>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</si>
  <si>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</si>
  <si>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</si>
  <si>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</si>
  <si>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</si>
  <si>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</si>
  <si>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</si>
  <si>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</si>
  <si>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</si>
  <si>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</si>
  <si>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</si>
  <si>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</si>
  <si>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</si>
  <si>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</si>
  <si>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</si>
  <si>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</si>
  <si>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</si>
  <si>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</si>
  <si>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</si>
  <si>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</si>
  <si>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</si>
  <si>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</si>
  <si>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</si>
  <si>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</si>
  <si>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</si>
  <si>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</si>
  <si>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</si>
  <si>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</si>
  <si>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</si>
  <si>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</si>
  <si>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</si>
  <si>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</si>
  <si>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</si>
  <si>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</si>
  <si>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</si>
  <si>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</si>
  <si>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</si>
  <si>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</si>
  <si>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</si>
  <si>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</si>
  <si>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</si>
  <si>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</si>
  <si>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</si>
  <si>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</si>
  <si>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</si>
  <si>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</si>
  <si>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</si>
  <si>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</si>
  <si>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</si>
  <si>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</si>
  <si>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</si>
  <si>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</si>
  <si>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</si>
  <si>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</si>
  <si>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</si>
  <si>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</si>
  <si>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</si>
  <si>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</si>
  <si>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</si>
  <si>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</si>
  <si>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</si>
  <si>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</si>
  <si>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</si>
  <si>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</si>
  <si>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</si>
  <si>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</si>
  <si>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</si>
  <si>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</si>
  <si>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</si>
  <si>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</si>
  <si>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</si>
  <si>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</si>
  <si>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</si>
  <si>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</si>
  <si>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</si>
  <si>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</si>
  <si>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</si>
  <si>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</si>
  <si>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</si>
  <si>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</si>
  <si>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</si>
  <si>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</si>
  <si>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</si>
  <si>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</si>
  <si>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</si>
  <si>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</si>
  <si>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</si>
  <si>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</si>
  <si>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</si>
  <si>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</si>
  <si>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</si>
  <si>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</si>
  <si>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</si>
  <si>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</si>
  <si>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</si>
  <si>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</si>
  <si>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</si>
  <si>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</si>
  <si>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</si>
  <si>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</si>
  <si>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</si>
  <si>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</si>
  <si>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</si>
  <si>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</si>
  <si>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</si>
  <si>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</si>
  <si>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</si>
  <si>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</si>
  <si>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</si>
  <si>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</si>
  <si>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</si>
  <si>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</si>
  <si>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</si>
  <si>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</si>
  <si>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</si>
  <si>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</si>
  <si>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</si>
  <si>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</si>
  <si>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</si>
  <si>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</si>
  <si>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</si>
  <si>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</si>
  <si>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</si>
  <si>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</si>
  <si>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</si>
  <si>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</si>
  <si>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</si>
  <si>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</si>
  <si>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</si>
  <si>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</si>
  <si>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</si>
  <si>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</si>
  <si>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</si>
  <si>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</si>
  <si>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</si>
  <si>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</si>
  <si>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</si>
  <si>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</si>
  <si>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</si>
  <si>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</si>
  <si>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</si>
  <si>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</si>
  <si>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</si>
  <si>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</si>
  <si>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</si>
  <si>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</si>
  <si>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</si>
  <si>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</si>
  <si>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</si>
  <si>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</si>
  <si>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</si>
  <si>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</si>
  <si>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</si>
  <si>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</si>
  <si>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</si>
  <si>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</si>
  <si>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</si>
  <si>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</si>
  <si>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</si>
  <si>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</si>
  <si>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</si>
  <si>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</si>
  <si>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</si>
  <si>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</si>
  <si>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</si>
  <si>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</si>
  <si>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</si>
  <si>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</si>
  <si>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</si>
  <si>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</si>
  <si>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</si>
  <si>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</si>
  <si>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</si>
  <si>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</si>
  <si>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</si>
  <si>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</si>
  <si>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</si>
  <si>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</si>
  <si>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</si>
  <si>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</si>
  <si>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</si>
  <si>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</si>
  <si>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</si>
  <si>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</si>
  <si>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</si>
  <si>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</si>
  <si>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</si>
  <si>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</si>
  <si>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</si>
  <si>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</si>
  <si>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</si>
  <si>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</si>
  <si>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</si>
  <si>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</si>
  <si>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</si>
  <si>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</si>
  <si>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</si>
  <si>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</si>
  <si>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</si>
  <si>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</si>
  <si>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</si>
  <si>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</si>
  <si>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</si>
  <si>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</si>
  <si>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</si>
  <si>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</si>
  <si>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</si>
  <si>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</si>
  <si>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</si>
  <si>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</si>
  <si>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</si>
  <si>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</si>
  <si>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</si>
  <si>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</si>
  <si>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</si>
  <si>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</si>
  <si>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</si>
  <si>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</si>
  <si>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</si>
  <si>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</si>
  <si>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</si>
  <si>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</si>
  <si>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</si>
  <si>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</si>
  <si>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</si>
  <si>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</si>
  <si>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</si>
  <si>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</si>
  <si>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</si>
  <si>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</si>
  <si>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</si>
  <si>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</si>
  <si>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</si>
  <si>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</si>
  <si>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</si>
  <si>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</si>
  <si>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</si>
  <si>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</si>
  <si>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</si>
  <si>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</si>
  <si>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</si>
  <si>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</si>
  <si>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</si>
  <si>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</si>
  <si>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</si>
  <si>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</si>
  <si>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</si>
  <si>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</si>
  <si>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</si>
  <si>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</si>
  <si>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</si>
  <si>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</si>
  <si>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</si>
  <si>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</si>
  <si>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</si>
  <si>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</si>
  <si>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</si>
  <si>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</si>
  <si>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</si>
  <si>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</si>
  <si>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</si>
  <si>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</si>
  <si>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</si>
  <si>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</si>
  <si>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</si>
  <si>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</si>
  <si>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</si>
  <si>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</si>
  <si>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</si>
  <si>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</si>
  <si>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</si>
  <si>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</si>
  <si>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</si>
  <si>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</si>
  <si>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</si>
  <si>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</si>
  <si>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</si>
  <si>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</si>
  <si>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</si>
  <si>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</si>
  <si>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</si>
  <si>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</si>
  <si>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</si>
  <si>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</si>
  <si>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</si>
  <si>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</si>
  <si>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</si>
  <si>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</si>
  <si>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</si>
  <si>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</si>
  <si>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</si>
  <si>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</si>
  <si>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</si>
  <si>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</si>
  <si>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</si>
  <si>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</si>
  <si>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</si>
  <si>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</si>
  <si>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</si>
  <si>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</si>
  <si>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</si>
  <si>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</si>
  <si>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</si>
  <si>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</si>
  <si>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</si>
  <si>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</si>
  <si>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</si>
  <si>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</si>
  <si>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</si>
  <si>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</si>
  <si>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</si>
  <si>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</si>
  <si>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</si>
  <si>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</si>
  <si>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</si>
  <si>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</si>
  <si>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</si>
  <si>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</si>
  <si>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</si>
  <si>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</si>
  <si>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</si>
  <si>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</si>
  <si>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</si>
  <si>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</si>
  <si>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</si>
  <si>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</si>
  <si>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</si>
  <si>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</si>
  <si>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</si>
  <si>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</si>
  <si>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</si>
  <si>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</si>
  <si>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</si>
  <si>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</si>
  <si>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</si>
  <si>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</si>
  <si>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</si>
  <si>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</si>
  <si>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</si>
  <si>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</si>
  <si>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</si>
  <si>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</si>
  <si>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</si>
  <si>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</si>
  <si>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</si>
  <si>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</si>
  <si>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</si>
  <si>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</si>
  <si>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</si>
  <si>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</si>
  <si>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</si>
  <si>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</si>
  <si>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</si>
  <si>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</si>
  <si>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</si>
  <si>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</si>
  <si>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</si>
  <si>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</si>
  <si>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</si>
  <si>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</si>
  <si>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</si>
  <si>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</si>
  <si>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</si>
  <si>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</si>
  <si>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</si>
  <si>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</si>
  <si>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</si>
  <si>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</si>
  <si>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</si>
  <si>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</si>
  <si>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</si>
  <si>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</si>
  <si>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</si>
  <si>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</si>
  <si>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</si>
  <si>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</si>
  <si>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</si>
  <si>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</si>
  <si>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</si>
  <si>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</si>
  <si>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</si>
  <si>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</si>
  <si>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</si>
  <si>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</si>
  <si>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</si>
  <si>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</si>
  <si>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</si>
  <si>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</si>
  <si>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</si>
  <si>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</si>
  <si>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</si>
  <si>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</si>
  <si>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</si>
  <si>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</si>
  <si>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</si>
  <si>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</si>
  <si>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</si>
  <si>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</si>
  <si>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</si>
  <si>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</si>
  <si>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</si>
  <si>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</si>
  <si>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</si>
  <si>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</si>
  <si>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</si>
  <si>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</si>
  <si>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</si>
  <si>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</si>
  <si>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</si>
  <si>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</si>
  <si>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</si>
  <si>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</si>
  <si>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</si>
  <si>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</si>
  <si>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</si>
  <si>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</si>
  <si>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</si>
  <si>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</si>
  <si>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</si>
  <si>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</si>
  <si>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</si>
  <si>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</si>
  <si>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</si>
  <si>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</si>
  <si>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</si>
  <si>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</si>
  <si>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</si>
  <si>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</si>
  <si>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</si>
  <si>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</si>
  <si>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</si>
  <si>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</si>
  <si>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</si>
  <si>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</si>
  <si>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</si>
  <si>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</si>
  <si>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</si>
  <si>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</si>
  <si>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</si>
  <si>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</si>
  <si>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</si>
  <si>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</si>
  <si>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</si>
  <si>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</si>
  <si>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</si>
  <si>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</si>
  <si>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</si>
  <si>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</si>
  <si>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</si>
  <si>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</si>
  <si>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</si>
  <si>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</si>
  <si>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</si>
  <si>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</si>
  <si>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</si>
  <si>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</si>
  <si>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</si>
  <si>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</si>
  <si>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</si>
  <si>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</si>
  <si>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</si>
  <si>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</si>
  <si>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</si>
  <si>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</si>
  <si>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</si>
  <si>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</si>
  <si>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</si>
  <si>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</si>
  <si>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</si>
  <si>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</si>
  <si>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</si>
  <si>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</si>
  <si>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</si>
  <si>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</si>
  <si>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</si>
  <si>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</si>
  <si>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</si>
  <si>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</si>
  <si>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</si>
  <si>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</si>
  <si>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</si>
  <si>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</si>
  <si>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</si>
  <si>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</si>
  <si>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</si>
  <si>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</si>
  <si>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</si>
  <si>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</si>
  <si>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</si>
  <si>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</si>
  <si>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</si>
  <si>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</si>
  <si>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</si>
  <si>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</si>
  <si>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</si>
  <si>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</si>
  <si>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</si>
  <si>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</si>
  <si>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</si>
  <si>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</si>
  <si>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</si>
  <si>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</si>
  <si>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</si>
  <si>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</si>
  <si>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</si>
  <si>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</si>
  <si>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</si>
  <si>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</si>
  <si>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</si>
  <si>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</si>
  <si>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</si>
  <si>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</si>
  <si>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</si>
  <si>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</si>
  <si>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</si>
  <si>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</si>
  <si>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</si>
  <si>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</si>
  <si>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</si>
  <si>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</si>
  <si>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</si>
  <si>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</si>
  <si>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</si>
  <si>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</si>
  <si>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</si>
  <si>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</si>
  <si>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</si>
  <si>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</si>
  <si>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</si>
  <si>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</si>
  <si>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</si>
  <si>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</si>
  <si>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</si>
  <si>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</si>
  <si>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</si>
  <si>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</si>
  <si>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</si>
  <si>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</si>
  <si>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</si>
  <si>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</si>
  <si>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</si>
  <si>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</si>
  <si>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</si>
  <si>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</si>
  <si>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</si>
  <si>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</si>
  <si>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</si>
  <si>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</si>
  <si>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</si>
  <si>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</si>
  <si>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</si>
  <si>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</si>
  <si>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</si>
  <si>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</si>
  <si>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</si>
  <si>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</si>
  <si>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</si>
  <si>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</si>
  <si>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</si>
  <si>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</si>
  <si>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</si>
  <si>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</si>
  <si>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</si>
  <si>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</si>
  <si>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</si>
  <si>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</si>
  <si>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</si>
  <si>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</si>
  <si>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</si>
  <si>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</si>
  <si>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</si>
  <si>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</si>
  <si>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</si>
  <si>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</si>
  <si>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</si>
  <si>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</si>
  <si>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</si>
  <si>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</si>
  <si>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</si>
  <si>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</si>
  <si>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</si>
  <si>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</si>
  <si>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</si>
  <si>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</si>
  <si>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</si>
  <si>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</si>
  <si>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</si>
  <si>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</si>
  <si>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</si>
  <si>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</si>
  <si>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</si>
  <si>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</si>
  <si>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</si>
  <si>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</si>
  <si>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</si>
  <si>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</si>
  <si>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</si>
  <si>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</si>
  <si>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</si>
  <si>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</si>
  <si>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</si>
  <si>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</si>
  <si>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</si>
  <si>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</si>
  <si>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</si>
  <si>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</si>
  <si>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</si>
  <si>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</si>
  <si>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</si>
  <si>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</si>
  <si>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</si>
  <si>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</si>
  <si>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</si>
  <si>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</si>
  <si>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</si>
  <si>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</si>
  <si>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</si>
  <si>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</si>
  <si>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</si>
  <si>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</si>
  <si>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</si>
  <si>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</si>
  <si>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</si>
  <si>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</si>
  <si>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</si>
  <si>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</si>
  <si>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</si>
  <si>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</si>
  <si>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</si>
  <si>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</si>
  <si>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</si>
  <si>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</si>
  <si>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</si>
  <si>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</si>
  <si>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</si>
  <si>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</si>
  <si>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</si>
  <si>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</si>
  <si>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</si>
  <si>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</si>
  <si>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</si>
  <si>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</si>
  <si>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</si>
  <si>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</si>
  <si>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</si>
  <si>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</si>
  <si>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</si>
  <si>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</si>
  <si>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</si>
  <si>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</si>
  <si>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</si>
  <si>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</si>
  <si>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</si>
  <si>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</si>
  <si>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</si>
  <si>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</si>
  <si>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</si>
  <si>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</si>
  <si>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</si>
  <si>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</si>
  <si>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</si>
  <si>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</si>
  <si>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</si>
  <si>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</si>
  <si>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</si>
  <si>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</si>
  <si>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</si>
  <si>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</si>
  <si>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</si>
  <si>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</si>
  <si>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</si>
  <si>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</si>
  <si>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</si>
  <si>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</si>
  <si>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</si>
  <si>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</si>
  <si>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</si>
  <si>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</si>
  <si>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</si>
  <si>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</si>
  <si>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</si>
  <si>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</si>
  <si>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</si>
  <si>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</si>
  <si>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</si>
  <si>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</si>
  <si>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</si>
  <si>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</si>
  <si>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</si>
  <si>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</si>
  <si>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</si>
  <si>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</si>
  <si>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</si>
  <si>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</si>
  <si>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</si>
  <si>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</si>
  <si>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</si>
  <si>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</si>
  <si>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</si>
  <si>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</si>
  <si>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</si>
  <si>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</si>
  <si>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</si>
  <si>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</si>
  <si>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</si>
  <si>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</si>
  <si>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</si>
  <si>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</si>
  <si>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</si>
  <si>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</si>
  <si>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</si>
  <si>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</si>
  <si>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</si>
  <si>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</si>
  <si>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</si>
  <si>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</si>
  <si>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</si>
  <si>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</si>
  <si>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</si>
  <si>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</si>
  <si>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</si>
  <si>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</si>
  <si>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</si>
  <si>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</si>
  <si>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</si>
  <si>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</si>
  <si>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</si>
  <si>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</si>
  <si>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</si>
  <si>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</si>
  <si>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</si>
  <si>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</si>
  <si>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</si>
  <si>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</si>
  <si>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</si>
  <si>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</si>
  <si>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</si>
  <si>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</si>
  <si>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</si>
  <si>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</si>
  <si>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</si>
  <si>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</si>
  <si>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</si>
  <si>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</si>
  <si>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</si>
  <si>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</si>
  <si>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</si>
  <si>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</si>
  <si>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</si>
  <si>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</si>
  <si>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</si>
  <si>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</si>
  <si>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</si>
  <si>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</si>
  <si>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</si>
  <si>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</si>
  <si>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</si>
  <si>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</si>
  <si>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</si>
  <si>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</si>
  <si>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</si>
  <si>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</si>
  <si>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</si>
  <si>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</si>
  <si>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</si>
  <si>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</si>
  <si>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</si>
  <si>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</si>
  <si>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</si>
  <si>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</si>
  <si>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</si>
  <si>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</si>
  <si>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</si>
  <si>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</si>
  <si>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</si>
  <si>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</si>
  <si>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</si>
  <si>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</si>
  <si>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</si>
  <si>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</si>
  <si>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</si>
  <si>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</si>
  <si>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</si>
  <si>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</si>
  <si>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</si>
  <si>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</si>
  <si>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</si>
  <si>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</si>
  <si>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</si>
  <si>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</si>
  <si>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</si>
  <si>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</si>
  <si>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</si>
  <si>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</si>
  <si>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</si>
  <si>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</si>
  <si>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</si>
  <si>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</si>
  <si>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</si>
  <si>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</si>
  <si>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</si>
  <si>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</si>
  <si>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</si>
  <si>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</si>
  <si>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</si>
  <si>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</si>
  <si>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</si>
  <si>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</si>
  <si>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</si>
  <si>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</si>
  <si>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</si>
  <si>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</si>
  <si>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</si>
  <si>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</si>
  <si>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</si>
  <si>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</si>
  <si>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</si>
  <si>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</si>
  <si>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</si>
  <si>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</si>
  <si>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</si>
  <si>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</si>
  <si>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</si>
  <si>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</si>
  <si>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</si>
  <si>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</si>
  <si>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</si>
  <si>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</si>
  <si>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</si>
  <si>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</si>
  <si>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</si>
  <si>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</si>
  <si>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</si>
  <si>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</si>
  <si>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</si>
  <si>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</si>
  <si>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</si>
  <si>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</si>
  <si>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</si>
  <si>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</si>
  <si>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</si>
  <si>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</si>
  <si>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</si>
  <si>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</si>
  <si>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</si>
  <si>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</si>
  <si>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</si>
  <si>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</si>
  <si>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</si>
  <si>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</si>
  <si>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</si>
  <si>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</si>
  <si>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</si>
  <si>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</si>
  <si>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</si>
  <si>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</si>
  <si>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</si>
  <si>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</si>
  <si>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</si>
  <si>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</si>
  <si>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</si>
  <si>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</si>
  <si>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</si>
  <si>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</si>
  <si>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</si>
  <si>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</si>
  <si>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</si>
  <si>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</si>
  <si>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</si>
  <si>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</si>
  <si>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</si>
  <si>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</si>
  <si>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</si>
  <si>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</si>
  <si>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</si>
  <si>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</si>
  <si>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</si>
  <si>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</si>
  <si>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</si>
  <si>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</si>
  <si>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</si>
  <si>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</si>
  <si>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</si>
  <si>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</si>
  <si>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</si>
  <si>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</si>
  <si>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</si>
  <si>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</si>
  <si>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</si>
  <si>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</si>
  <si>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</si>
  <si>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</si>
  <si>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</si>
  <si>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</si>
  <si>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</si>
  <si>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</si>
  <si>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</si>
  <si>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</si>
  <si>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</si>
  <si>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</si>
  <si>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</si>
  <si>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</si>
  <si>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</si>
  <si>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</si>
  <si>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</si>
  <si>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</si>
  <si>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</si>
  <si>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</si>
  <si>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</si>
  <si>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</si>
  <si>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</si>
  <si>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</si>
  <si>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</si>
  <si>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</si>
  <si>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</si>
  <si>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</si>
  <si>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</si>
  <si>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</si>
  <si>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</si>
  <si>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</si>
  <si>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</si>
  <si>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</si>
  <si>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</si>
  <si>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</si>
  <si>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</si>
  <si>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</si>
  <si>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</si>
  <si>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</si>
  <si>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</si>
  <si>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</si>
  <si>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</si>
  <si>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</si>
  <si>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</si>
  <si>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</si>
  <si>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</si>
  <si>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</si>
  <si>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</si>
  <si>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</si>
  <si>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</si>
  <si>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</si>
  <si>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</si>
  <si>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</si>
  <si>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</si>
  <si>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</si>
  <si>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</si>
  <si>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</si>
  <si>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</si>
  <si>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</si>
  <si>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</si>
  <si>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</si>
  <si>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</si>
  <si>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</si>
  <si>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</si>
  <si>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</si>
  <si>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</si>
  <si>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</si>
  <si>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</si>
  <si>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</si>
  <si>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</si>
  <si>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</si>
  <si>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</si>
  <si>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</si>
  <si>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</si>
  <si>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</si>
  <si>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</si>
  <si>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</si>
  <si>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</si>
  <si>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</si>
  <si>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</si>
  <si>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</si>
  <si>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</si>
  <si>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</si>
  <si>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</si>
  <si>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</si>
  <si>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</si>
  <si>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</si>
  <si>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</si>
  <si>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</si>
  <si>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</si>
  <si>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</si>
  <si>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</si>
  <si>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</si>
  <si>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</si>
  <si>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</si>
  <si>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</si>
  <si>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</si>
  <si>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</si>
  <si>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</si>
  <si>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</si>
  <si>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</si>
  <si>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</si>
  <si>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</si>
  <si>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</si>
  <si>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</si>
  <si>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</si>
  <si>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</si>
  <si>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</si>
  <si>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</si>
  <si>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</si>
  <si>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</si>
  <si>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</si>
  <si>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</si>
  <si>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</si>
  <si>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</si>
  <si>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</si>
  <si>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</si>
  <si>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</si>
  <si>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</si>
  <si>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</si>
  <si>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</si>
  <si>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</si>
  <si>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</si>
  <si>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</si>
  <si>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</si>
  <si>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</si>
  <si>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</si>
  <si>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</si>
  <si>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</si>
  <si>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</si>
  <si>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</si>
  <si>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</si>
  <si>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</si>
  <si>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</si>
  <si>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</si>
  <si>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</si>
  <si>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</si>
  <si>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</si>
  <si>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</si>
  <si>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</si>
  <si>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</si>
  <si>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</si>
  <si>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</si>
  <si>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</si>
  <si>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</si>
  <si>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</si>
  <si>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</si>
  <si>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</si>
  <si>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</si>
  <si>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</si>
  <si>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</si>
  <si>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</si>
  <si>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</si>
  <si>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</si>
  <si>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</si>
  <si>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</si>
  <si>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</si>
  <si>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</si>
  <si>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</si>
  <si>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</si>
  <si>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</si>
  <si>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</si>
  <si>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</si>
  <si>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</si>
  <si>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</si>
  <si>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</si>
  <si>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</si>
  <si>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</si>
  <si>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</si>
  <si>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</si>
  <si>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</si>
  <si>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</si>
  <si>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</si>
  <si>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</si>
  <si>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</si>
  <si>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</si>
  <si>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</si>
  <si>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</si>
  <si>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</si>
  <si>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</si>
  <si>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</si>
  <si>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</si>
  <si>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</si>
  <si>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</si>
  <si>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</si>
  <si>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</si>
  <si>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</si>
  <si>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</si>
  <si>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</si>
  <si>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</si>
  <si>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</si>
  <si>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</si>
  <si>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</si>
  <si>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</si>
  <si>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</si>
  <si>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</si>
  <si>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</si>
  <si>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</si>
  <si>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</si>
  <si>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</si>
  <si>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</si>
  <si>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</si>
  <si>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</si>
  <si>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</si>
  <si>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</si>
  <si>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</si>
  <si>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</si>
  <si>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</si>
  <si>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</si>
  <si>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</si>
  <si>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</si>
  <si>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</si>
  <si>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</si>
  <si>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</si>
  <si>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</si>
  <si>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</si>
  <si>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</si>
  <si>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</si>
  <si>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</si>
  <si>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</si>
  <si>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</si>
  <si>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</si>
  <si>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</si>
  <si>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</si>
  <si>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</si>
  <si>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</si>
  <si>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</si>
  <si>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</si>
  <si>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</si>
  <si>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</si>
  <si>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</si>
  <si>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</si>
  <si>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</si>
  <si>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</si>
  <si>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</si>
  <si>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</si>
  <si>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</si>
  <si>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</si>
  <si>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</si>
  <si>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</si>
  <si>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</si>
  <si>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</si>
  <si>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</si>
  <si>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</si>
  <si>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</si>
  <si>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</si>
  <si>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</si>
  <si>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</si>
  <si>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</si>
  <si>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</si>
  <si>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</si>
  <si>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</si>
  <si>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</si>
  <si>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</si>
  <si>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</si>
  <si>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</si>
  <si>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</si>
  <si>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</si>
  <si>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</si>
  <si>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</si>
  <si>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</si>
  <si>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</si>
  <si>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</si>
  <si>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</si>
  <si>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</si>
  <si>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</si>
  <si>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</si>
  <si>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</si>
  <si>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</si>
  <si>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</si>
  <si>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</si>
  <si>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</si>
  <si>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</si>
  <si>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</si>
  <si>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</si>
  <si>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</si>
  <si>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</si>
  <si>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</si>
  <si>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</si>
  <si>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</si>
  <si>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</si>
  <si>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</si>
  <si>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</si>
  <si>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</si>
  <si>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</si>
  <si>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</si>
  <si>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</si>
  <si>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</si>
  <si>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</si>
  <si>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</si>
  <si>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</si>
  <si>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</si>
  <si>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</si>
  <si>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</si>
  <si>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</si>
  <si>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</si>
  <si>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</si>
  <si>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</si>
  <si>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</si>
  <si>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</si>
  <si>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</si>
  <si>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</si>
  <si>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</si>
  <si>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</si>
  <si>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</si>
  <si>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</si>
  <si>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</si>
  <si>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</si>
  <si>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</si>
  <si>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</si>
  <si>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</si>
  <si>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</si>
  <si>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</si>
  <si>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</si>
  <si>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</si>
  <si>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</si>
  <si>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</si>
  <si>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</si>
  <si>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</si>
  <si>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</si>
  <si>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</si>
  <si>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</si>
  <si>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</si>
  <si>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</si>
  <si>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</si>
  <si>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</si>
  <si>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</si>
  <si>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</si>
  <si>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</si>
  <si>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</si>
  <si>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</si>
  <si>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</si>
  <si>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</si>
  <si>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</si>
  <si>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</si>
  <si>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</si>
  <si>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</si>
  <si>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</si>
  <si>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</si>
  <si>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</si>
  <si>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</si>
  <si>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</si>
  <si>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</si>
  <si>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</si>
  <si>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</si>
  <si>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</si>
  <si>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</si>
  <si>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</si>
  <si>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</si>
  <si>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</si>
  <si>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</si>
  <si>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</si>
  <si>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</si>
  <si>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</si>
  <si>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</si>
  <si>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</si>
  <si>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</si>
  <si>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</si>
  <si>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</si>
  <si>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</si>
  <si>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</si>
  <si>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</si>
  <si>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</si>
  <si>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</si>
  <si>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</si>
  <si>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</si>
  <si>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</si>
  <si>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</si>
  <si>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</si>
  <si>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</si>
  <si>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</si>
  <si>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</si>
  <si>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</si>
  <si>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</si>
  <si>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</si>
  <si>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</si>
  <si>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</si>
  <si>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</si>
  <si>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</si>
  <si>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</si>
  <si>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</si>
  <si>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</si>
  <si>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</si>
  <si>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</si>
  <si>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</si>
  <si>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</si>
  <si>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</si>
  <si>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</si>
  <si>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</si>
  <si>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</si>
  <si>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</si>
  <si>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</si>
  <si>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</si>
  <si>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</si>
  <si>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</si>
  <si>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</si>
  <si>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</si>
  <si>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</si>
  <si>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</si>
  <si>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</si>
  <si>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</si>
  <si>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</si>
  <si>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</si>
  <si>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</si>
  <si>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</si>
  <si>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</si>
  <si>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</si>
  <si>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</si>
  <si>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</si>
  <si>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</si>
  <si>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</si>
  <si>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</si>
  <si>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</si>
  <si>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</si>
  <si>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</si>
  <si>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</si>
  <si>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</si>
  <si>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</si>
  <si>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</si>
  <si>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</si>
  <si>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</si>
  <si>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</si>
  <si>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</si>
  <si>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</si>
  <si>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</si>
  <si>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</si>
  <si>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</si>
  <si>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</si>
  <si>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</si>
  <si>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</si>
  <si>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</si>
  <si>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</si>
  <si>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</si>
  <si>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</si>
  <si>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</si>
  <si>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</si>
  <si>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</si>
  <si>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</si>
  <si>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</si>
  <si>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</si>
  <si>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</si>
  <si>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</si>
  <si>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</si>
  <si>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</si>
  <si>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</si>
  <si>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</si>
  <si>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</si>
  <si>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</si>
  <si>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</si>
  <si>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</si>
  <si>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</si>
  <si>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</si>
  <si>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</si>
  <si>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</si>
  <si>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</si>
  <si>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</si>
  <si>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</si>
  <si>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</si>
  <si>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</si>
  <si>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</si>
  <si>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</si>
  <si>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</si>
  <si>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</si>
  <si>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</si>
  <si>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</si>
  <si>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</si>
  <si>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</si>
  <si>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</si>
  <si>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</si>
  <si>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</si>
  <si>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</si>
  <si>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</si>
  <si>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</si>
  <si>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</si>
  <si>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</si>
  <si>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</si>
  <si>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</si>
  <si>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</si>
  <si>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</si>
  <si>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</si>
  <si>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</si>
  <si>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</si>
  <si>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</si>
  <si>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</si>
  <si>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</si>
  <si>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</si>
  <si>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</si>
  <si>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</si>
  <si>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</si>
  <si>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</si>
  <si>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</si>
  <si>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</si>
  <si>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</si>
  <si>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</si>
  <si>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</si>
  <si>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</si>
  <si>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</si>
  <si>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</si>
  <si>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</si>
  <si>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</si>
  <si>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</si>
  <si>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</si>
  <si>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</si>
  <si>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</si>
  <si>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</si>
  <si>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</si>
  <si>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</si>
  <si>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</si>
  <si>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</si>
  <si>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</si>
  <si>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</si>
  <si>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</si>
  <si>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</si>
  <si>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</si>
  <si>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</si>
  <si>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</si>
  <si>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</si>
  <si>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</si>
  <si>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</si>
  <si>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</si>
  <si>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</si>
  <si>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</si>
  <si>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</si>
  <si>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</si>
  <si>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</si>
  <si>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</si>
  <si>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</si>
  <si>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</si>
  <si>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</si>
  <si>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</si>
  <si>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</si>
  <si>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</si>
  <si>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</si>
  <si>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</si>
  <si>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</si>
  <si>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</si>
  <si>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</si>
  <si>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</si>
  <si>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</si>
  <si>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</si>
  <si>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</si>
  <si>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</si>
  <si>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</si>
  <si>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</si>
  <si>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</si>
  <si>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</si>
  <si>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</si>
  <si>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</si>
  <si>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</si>
  <si>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</si>
  <si>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</si>
  <si>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</si>
  <si>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</si>
  <si>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</si>
  <si>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</si>
  <si>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</si>
  <si>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</si>
  <si>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</si>
  <si>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</si>
  <si>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</si>
  <si>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</si>
  <si>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</si>
  <si>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</si>
  <si>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</si>
  <si>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</si>
  <si>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</si>
  <si>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</si>
  <si>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</si>
  <si>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</si>
  <si>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</si>
  <si>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</si>
  <si>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</si>
  <si>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</si>
  <si>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</si>
  <si>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</si>
  <si>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</si>
  <si>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</si>
  <si>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</si>
  <si>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</si>
  <si>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</si>
  <si>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</si>
  <si>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</si>
  <si>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</si>
  <si>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</si>
  <si>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</si>
  <si>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</si>
  <si>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</si>
  <si>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</si>
  <si>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</si>
  <si>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</si>
  <si>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</si>
  <si>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</si>
  <si>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</si>
  <si>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</si>
  <si>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</si>
  <si>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</si>
  <si>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</si>
  <si>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</si>
  <si>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</si>
  <si>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</si>
  <si>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</si>
  <si>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</si>
  <si>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</si>
  <si>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</si>
  <si>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</si>
  <si>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</si>
  <si>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</si>
  <si>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</si>
  <si>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</si>
  <si>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</si>
  <si>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</si>
  <si>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</si>
  <si>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</si>
  <si>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</si>
  <si>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</si>
  <si>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</si>
  <si>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</si>
  <si>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</si>
  <si>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</si>
  <si>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</si>
  <si>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</si>
  <si>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</si>
  <si>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</si>
  <si>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</si>
  <si>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</si>
  <si>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</si>
  <si>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</si>
  <si>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</si>
  <si>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</si>
  <si>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</si>
  <si>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</si>
  <si>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</si>
  <si>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</si>
  <si>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</si>
  <si>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</si>
  <si>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</si>
  <si>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</si>
  <si>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</si>
  <si>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</si>
  <si>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</si>
  <si>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</si>
  <si>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</si>
  <si>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</si>
  <si>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</si>
  <si>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</si>
  <si>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</si>
  <si>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</si>
  <si>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</si>
  <si>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</si>
  <si>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</si>
  <si>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</si>
  <si>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</si>
  <si>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</si>
  <si>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</si>
  <si>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</si>
  <si>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</si>
  <si>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</si>
  <si>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</si>
  <si>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</si>
  <si>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</si>
  <si>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</si>
  <si>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</si>
  <si>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</si>
  <si>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</si>
  <si>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</si>
  <si>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</si>
  <si>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</si>
  <si>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</si>
  <si>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</si>
  <si>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</si>
  <si>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</si>
  <si>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</si>
  <si>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</si>
  <si>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</si>
  <si>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</si>
  <si>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</si>
  <si>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</si>
  <si>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</si>
  <si>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</si>
  <si>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</si>
  <si>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</si>
  <si>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</si>
  <si>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</si>
  <si>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</si>
  <si>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</si>
  <si>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</si>
  <si>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</si>
  <si>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</si>
  <si>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</si>
  <si>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</si>
  <si>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</si>
  <si>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</si>
  <si>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</si>
  <si>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</si>
  <si>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</si>
  <si>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</si>
  <si>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</si>
  <si>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</si>
  <si>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</si>
  <si>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</si>
  <si>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</si>
  <si>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</si>
  <si>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</si>
  <si>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</si>
  <si>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</si>
  <si>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</si>
  <si>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</si>
  <si>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</si>
  <si>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</si>
  <si>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</si>
  <si>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</si>
  <si>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</si>
  <si>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</si>
  <si>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</si>
  <si>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</si>
  <si>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</si>
  <si>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</si>
  <si>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</si>
  <si>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</si>
  <si>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</si>
  <si>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</si>
  <si>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</si>
  <si>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</si>
  <si>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</si>
  <si>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</si>
  <si>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</si>
  <si>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</si>
  <si>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</si>
  <si>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</si>
  <si>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</si>
  <si>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</si>
  <si>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</si>
  <si>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</si>
  <si>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</si>
  <si>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</si>
  <si>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</si>
  <si>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</si>
  <si>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</si>
  <si>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</si>
  <si>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</si>
  <si>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</si>
  <si>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</si>
  <si>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</si>
  <si>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</si>
  <si>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</si>
  <si>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</si>
  <si>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</si>
  <si>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</si>
  <si>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</si>
  <si>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</si>
  <si>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</si>
  <si>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</si>
  <si>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</si>
  <si>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</si>
  <si>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</si>
  <si>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</si>
  <si>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</si>
  <si>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</si>
  <si>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</si>
  <si>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</si>
  <si>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</si>
  <si>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</si>
  <si>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</si>
  <si>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</si>
  <si>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</si>
  <si>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</si>
  <si>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</si>
  <si>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</si>
  <si>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</si>
  <si>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</si>
  <si>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</si>
  <si>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</si>
  <si>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</si>
  <si>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</si>
  <si>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</si>
  <si>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</si>
  <si>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</si>
  <si>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</si>
  <si>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</si>
  <si>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</si>
  <si>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</si>
  <si>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</si>
  <si>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</si>
  <si>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</si>
  <si>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</si>
  <si>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</si>
  <si>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</si>
  <si>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</si>
  <si>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</si>
  <si>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</si>
  <si>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</si>
  <si>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</si>
  <si>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</si>
  <si>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</si>
  <si>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</si>
  <si>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</si>
  <si>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</si>
  <si>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</si>
  <si>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</si>
  <si>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</si>
  <si>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</si>
  <si>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</si>
  <si>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</si>
  <si>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</si>
  <si>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</si>
  <si>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</si>
  <si>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</si>
  <si>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</si>
  <si>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</si>
  <si>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</si>
  <si>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</si>
  <si>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</si>
  <si>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</si>
  <si>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</si>
  <si>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</si>
  <si>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</si>
  <si>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</si>
  <si>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</si>
  <si>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</si>
  <si>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</si>
  <si>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</si>
  <si>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</si>
  <si>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</si>
  <si>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</si>
  <si>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</si>
  <si>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</si>
  <si>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</si>
  <si>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</si>
  <si>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</si>
  <si>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</si>
  <si>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</si>
  <si>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</si>
  <si>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</si>
  <si>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</si>
  <si>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</si>
  <si>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</si>
  <si>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</si>
  <si>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</si>
  <si>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</si>
  <si>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</si>
  <si>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</si>
  <si>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</si>
  <si>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</si>
  <si>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</si>
  <si>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</si>
  <si>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</si>
  <si>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</si>
  <si>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</si>
  <si>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</si>
  <si>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</si>
  <si>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</si>
  <si>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</si>
  <si>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</si>
  <si>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</si>
  <si>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</si>
  <si>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</si>
  <si>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</si>
  <si>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</si>
  <si>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</si>
  <si>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</si>
  <si>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</si>
  <si>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</si>
  <si>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</si>
  <si>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</si>
  <si>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</si>
  <si>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</si>
  <si>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</si>
  <si>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</si>
  <si>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</si>
  <si>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</si>
  <si>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</si>
  <si>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</si>
  <si>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</si>
  <si>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</si>
  <si>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</si>
  <si>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</si>
  <si>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</si>
  <si>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</si>
  <si>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</si>
  <si>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</si>
  <si>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</si>
  <si>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</si>
  <si>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</si>
  <si>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</si>
  <si>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</si>
  <si>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</si>
  <si>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</si>
  <si>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</si>
  <si>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</si>
  <si>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</si>
  <si>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</si>
  <si>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</si>
  <si>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</si>
  <si>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</si>
  <si>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</si>
  <si>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</si>
  <si>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</si>
  <si>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</si>
  <si>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</si>
  <si>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</si>
  <si>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</si>
  <si>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</si>
  <si>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</si>
  <si>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</si>
  <si>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</si>
  <si>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</si>
  <si>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</si>
  <si>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</si>
  <si>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</si>
  <si>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</si>
  <si>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</si>
  <si>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</si>
  <si>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</si>
  <si>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</si>
  <si>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</si>
  <si>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</si>
  <si>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</si>
  <si>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</si>
  <si>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</si>
  <si>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</si>
  <si>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</si>
  <si>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</si>
  <si>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</si>
  <si>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</si>
  <si>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</si>
  <si>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</si>
  <si>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</si>
  <si>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</si>
  <si>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</si>
  <si>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</si>
  <si>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</si>
  <si>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</si>
  <si>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</si>
  <si>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</si>
  <si>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</si>
  <si>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</si>
  <si>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</si>
  <si>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</si>
  <si>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</si>
  <si>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</si>
  <si>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</si>
  <si>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</si>
  <si>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</si>
  <si>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</si>
  <si>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</si>
  <si>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</si>
  <si>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</si>
  <si>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</si>
  <si>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</si>
  <si>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</si>
  <si>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</si>
  <si>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</si>
  <si>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</si>
  <si>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</si>
  <si>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</si>
  <si>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</si>
  <si>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</si>
  <si>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</si>
  <si>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</si>
  <si>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</si>
  <si>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</si>
  <si>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</si>
  <si>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</si>
  <si>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</si>
  <si>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</si>
  <si>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</si>
  <si>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</si>
  <si>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</si>
  <si>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</si>
  <si>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</si>
  <si>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</si>
  <si>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</si>
  <si>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</si>
  <si>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</si>
  <si>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</si>
  <si>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</si>
  <si>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</si>
  <si>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</si>
  <si>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</si>
  <si>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</si>
  <si>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</si>
  <si>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</si>
  <si>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</si>
  <si>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</si>
  <si>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</si>
  <si>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</si>
  <si>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</si>
  <si>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</si>
  <si>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</si>
  <si>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</si>
  <si>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</si>
  <si>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</si>
  <si>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</si>
  <si>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</si>
  <si>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</si>
  <si>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</si>
  <si>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</si>
  <si>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</si>
  <si>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</si>
  <si>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</si>
  <si>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</si>
  <si>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</si>
  <si>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</si>
  <si>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</si>
  <si>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</si>
  <si>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</si>
  <si>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</si>
  <si>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</si>
  <si>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</si>
  <si>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</si>
  <si>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</si>
  <si>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</si>
  <si>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</si>
  <si>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</si>
  <si>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</si>
  <si>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</si>
  <si>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</si>
  <si>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</si>
  <si>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</si>
  <si>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</si>
  <si>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</si>
  <si>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</si>
  <si>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</si>
  <si>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</si>
  <si>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</si>
  <si>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</si>
  <si>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</si>
  <si>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</si>
  <si>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</si>
  <si>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</si>
  <si>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</si>
  <si>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</si>
  <si>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</si>
  <si>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</si>
  <si>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</si>
  <si>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</si>
  <si>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</si>
  <si>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</si>
  <si>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</si>
  <si>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</si>
  <si>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</si>
  <si>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</si>
  <si>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</si>
  <si>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</si>
  <si>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</si>
  <si>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</si>
  <si>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</si>
  <si>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</si>
  <si>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</si>
  <si>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</si>
  <si>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</si>
  <si>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</si>
  <si>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</si>
  <si>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</si>
  <si>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</si>
  <si>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</si>
  <si>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</si>
  <si>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</si>
  <si>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</si>
  <si>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</si>
  <si>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</si>
  <si>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</si>
  <si>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</si>
  <si>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</si>
  <si>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</si>
  <si>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</si>
  <si>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</si>
  <si>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</si>
  <si>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</si>
  <si>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</si>
  <si>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</si>
  <si>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</si>
  <si>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</si>
  <si>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</si>
  <si>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</si>
  <si>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</si>
  <si>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</si>
  <si>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</si>
  <si>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</si>
  <si>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</si>
  <si>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</si>
  <si>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</si>
  <si>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</si>
  <si>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</si>
  <si>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</si>
  <si>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</si>
  <si>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</si>
  <si>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</si>
  <si>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</si>
  <si>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</si>
  <si>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</si>
  <si>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</si>
  <si>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</si>
  <si>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</si>
  <si>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</si>
  <si>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</si>
  <si>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</si>
  <si>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</si>
  <si>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</si>
  <si>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</si>
  <si>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</si>
  <si>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</si>
  <si>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</si>
  <si>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</si>
  <si>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</si>
  <si>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</si>
  <si>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</si>
  <si>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</si>
  <si>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</si>
  <si>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</si>
  <si>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</si>
  <si>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</si>
  <si>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</si>
  <si>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</si>
  <si>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</si>
  <si>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</si>
  <si>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</si>
  <si>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</si>
  <si>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</si>
  <si>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</si>
  <si>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</si>
  <si>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</si>
  <si>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</si>
  <si>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</si>
  <si>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</si>
  <si>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</si>
  <si>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</si>
  <si>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</si>
  <si>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</si>
  <si>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</si>
  <si>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</si>
  <si>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</si>
  <si>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</si>
  <si>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</si>
  <si>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</si>
  <si>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</si>
  <si>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</si>
  <si>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</si>
  <si>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</si>
  <si>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</si>
  <si>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</si>
  <si>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</si>
  <si>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</si>
  <si>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</si>
  <si>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</si>
  <si>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</si>
  <si>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</si>
  <si>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</si>
  <si>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</si>
  <si>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</si>
  <si>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</si>
  <si>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</si>
  <si>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</si>
  <si>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</si>
  <si>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</si>
  <si>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</si>
  <si>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</si>
  <si>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</si>
  <si>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</si>
  <si>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</si>
  <si>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</si>
  <si>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</si>
  <si>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</si>
  <si>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</si>
  <si>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</si>
  <si>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</si>
  <si>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</si>
  <si>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</si>
  <si>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</si>
  <si>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</si>
  <si>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</si>
  <si>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</si>
  <si>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</si>
  <si>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</si>
  <si>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</si>
  <si>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</si>
  <si>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</si>
  <si>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</si>
  <si>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</si>
  <si>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</si>
  <si>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</si>
  <si>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</si>
  <si>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</si>
  <si>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</si>
  <si>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</si>
  <si>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</si>
  <si>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</si>
  <si>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</si>
  <si>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</si>
  <si>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</si>
  <si>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</si>
  <si>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</si>
  <si>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</si>
  <si>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</si>
  <si>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</si>
  <si>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</si>
  <si>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</si>
  <si>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</si>
  <si>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</si>
  <si>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</si>
  <si>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</si>
  <si>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</si>
  <si>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</si>
  <si>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</si>
  <si>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</si>
  <si>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</si>
  <si>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</si>
  <si>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</si>
  <si>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</si>
  <si>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</si>
  <si>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</si>
  <si>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</si>
  <si>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</si>
  <si>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</si>
  <si>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</si>
  <si>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</si>
  <si>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</si>
  <si>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</si>
  <si>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</si>
  <si>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</si>
  <si>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</si>
  <si>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</si>
  <si>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</si>
  <si>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</si>
  <si>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</si>
  <si>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</si>
  <si>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</si>
  <si>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</si>
  <si>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</si>
  <si>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</si>
  <si>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</si>
  <si>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</si>
  <si>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</si>
  <si>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</si>
  <si>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</si>
  <si>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</si>
  <si>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</si>
  <si>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</si>
  <si>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</si>
  <si>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</si>
  <si>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</si>
  <si>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</si>
  <si>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</si>
  <si>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</si>
  <si>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</si>
  <si>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</si>
  <si>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</si>
  <si>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</si>
  <si>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</si>
  <si>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</si>
  <si>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</si>
  <si>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</si>
  <si>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</si>
  <si>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</si>
  <si>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</si>
  <si>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</si>
  <si>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</si>
  <si>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</si>
  <si>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</si>
  <si>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</si>
  <si>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</si>
  <si>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</si>
  <si>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</si>
  <si>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</si>
  <si>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</si>
  <si>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</si>
  <si>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</si>
  <si>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</si>
  <si>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</si>
  <si>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</si>
  <si>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</si>
  <si>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</si>
  <si>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</si>
  <si>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</si>
  <si>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</si>
  <si>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</si>
  <si>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</si>
  <si>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</si>
  <si>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</si>
  <si>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</si>
  <si>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</si>
  <si>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</si>
  <si>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</si>
  <si>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</si>
  <si>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</si>
  <si>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</si>
  <si>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</si>
  <si>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</si>
  <si>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</si>
  <si>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</si>
  <si>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</si>
  <si>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</si>
  <si>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</si>
  <si>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</si>
  <si>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</si>
  <si>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</si>
  <si>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</si>
  <si>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</si>
  <si>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</si>
  <si>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</si>
  <si>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</si>
  <si>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</si>
  <si>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</si>
  <si>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</si>
  <si>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</si>
  <si>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</si>
  <si>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</si>
  <si>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</si>
  <si>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</si>
  <si>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</si>
  <si>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</si>
  <si>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</si>
  <si>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</si>
  <si>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</si>
  <si>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</si>
  <si>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</si>
  <si>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</si>
  <si>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</si>
  <si>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</si>
  <si>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</si>
  <si>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</si>
  <si>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</si>
  <si>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</si>
  <si>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</si>
  <si>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</si>
  <si>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</si>
  <si>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</si>
  <si>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</si>
  <si>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</si>
  <si>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</si>
  <si>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</si>
  <si>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</si>
  <si>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</si>
  <si>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</si>
  <si>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</si>
  <si>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</si>
  <si>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</si>
  <si>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</si>
  <si>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</si>
  <si>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</si>
  <si>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</si>
  <si>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</si>
  <si>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</si>
  <si>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</si>
  <si>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</si>
  <si>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</si>
  <si>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</si>
  <si>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</si>
  <si>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</si>
  <si>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</si>
  <si>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</si>
  <si>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</si>
  <si>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</si>
  <si>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</si>
  <si>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</si>
  <si>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</si>
  <si>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</si>
  <si>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</si>
  <si>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</si>
  <si>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</si>
  <si>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</si>
  <si>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</si>
  <si>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</si>
  <si>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</si>
  <si>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</si>
  <si>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</si>
  <si>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</si>
  <si>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</si>
  <si>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</si>
  <si>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</si>
  <si>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</si>
  <si>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</si>
  <si>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</si>
  <si>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</si>
  <si>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</si>
  <si>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</si>
  <si>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</si>
  <si>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</si>
  <si>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</si>
  <si>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</si>
  <si>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</si>
  <si>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</si>
  <si>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</si>
  <si>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</si>
  <si>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</si>
  <si>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</si>
  <si>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</si>
  <si>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</si>
  <si>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</si>
  <si>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</si>
  <si>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</si>
  <si>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</si>
  <si>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</si>
  <si>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</si>
  <si>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</si>
  <si>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</si>
  <si>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</si>
  <si>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</si>
  <si>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</si>
  <si>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</si>
  <si>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</si>
  <si>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</si>
  <si>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</si>
  <si>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</si>
  <si>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</si>
  <si>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</si>
  <si>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</si>
  <si>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</si>
  <si>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</si>
  <si>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</si>
  <si>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</si>
  <si>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</si>
  <si>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</si>
  <si>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</si>
  <si>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</si>
  <si>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</si>
  <si>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</si>
  <si>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</si>
  <si>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</si>
  <si>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</si>
  <si>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</si>
  <si>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</si>
  <si>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</si>
  <si>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</si>
  <si>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</si>
  <si>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</si>
  <si>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</si>
  <si>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</si>
  <si>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</si>
  <si>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</si>
  <si>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</si>
  <si>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</si>
  <si>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</si>
  <si>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</si>
  <si>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</si>
  <si>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</si>
  <si>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</si>
  <si>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</si>
  <si>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</si>
  <si>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</si>
  <si>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</si>
  <si>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</si>
  <si>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</si>
  <si>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</si>
  <si>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</si>
  <si>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</si>
  <si>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</si>
  <si>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</si>
  <si>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</si>
  <si>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</si>
  <si>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</si>
  <si>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</si>
  <si>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</si>
  <si>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</si>
  <si>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</si>
  <si>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</si>
  <si>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</si>
  <si>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</si>
  <si>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</si>
  <si>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</si>
  <si>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</si>
  <si>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</si>
  <si>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</si>
  <si>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</si>
  <si>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</si>
  <si>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</si>
  <si>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</si>
  <si>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</si>
  <si>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</si>
  <si>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</si>
  <si>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</si>
  <si>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</si>
  <si>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</si>
  <si>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</si>
  <si>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</si>
  <si>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</si>
  <si>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</si>
  <si>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</si>
  <si>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</si>
  <si>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</si>
  <si>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</si>
  <si>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</si>
  <si>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</si>
  <si>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</si>
  <si>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</si>
  <si>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</si>
  <si>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</si>
  <si>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</si>
  <si>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</si>
  <si>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</si>
  <si>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</si>
  <si>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</si>
  <si>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</si>
  <si>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</si>
  <si>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</si>
  <si>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</si>
  <si>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</si>
  <si>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</si>
  <si>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</si>
  <si>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</si>
  <si>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</si>
  <si>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</si>
  <si>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</si>
  <si>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</si>
  <si>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</si>
  <si>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</si>
  <si>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</si>
  <si>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</si>
  <si>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</si>
  <si>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</si>
  <si>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</si>
  <si>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</si>
  <si>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</si>
  <si>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</si>
  <si>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</si>
  <si>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</si>
  <si>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</si>
  <si>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</si>
  <si>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</si>
  <si>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</si>
  <si>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</si>
  <si>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</si>
  <si>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</si>
  <si>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</si>
  <si>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</si>
  <si>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</si>
  <si>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</si>
  <si>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</si>
  <si>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</si>
  <si>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</si>
  <si>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</si>
  <si>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</si>
  <si>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</si>
  <si>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</si>
  <si>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</si>
  <si>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</si>
  <si>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</si>
  <si>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</si>
  <si>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</si>
  <si>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</si>
  <si>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</si>
  <si>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</si>
  <si>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</si>
  <si>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</si>
  <si>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</si>
  <si>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</si>
  <si>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</si>
  <si>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</si>
  <si>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</si>
  <si>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</si>
  <si>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</si>
  <si>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</si>
  <si>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</si>
  <si>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</si>
  <si>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</si>
  <si>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</si>
  <si>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</si>
  <si>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</si>
  <si>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</si>
  <si>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</si>
  <si>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</si>
  <si>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</si>
  <si>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</si>
  <si>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</si>
  <si>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</si>
  <si>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</si>
  <si>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</si>
  <si>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</si>
  <si>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</si>
  <si>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</si>
  <si>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</si>
  <si>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</si>
  <si>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</si>
  <si>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</si>
  <si>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</si>
  <si>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</si>
  <si>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</si>
  <si>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</si>
  <si>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</si>
  <si>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</si>
  <si>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</si>
  <si>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</si>
  <si>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</si>
  <si>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</si>
  <si>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</si>
  <si>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</si>
  <si>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</si>
  <si>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</si>
  <si>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</si>
  <si>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</si>
  <si>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</si>
  <si>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</si>
  <si>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</si>
  <si>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</si>
  <si>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</si>
  <si>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</si>
  <si>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</si>
  <si>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</si>
  <si>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</si>
  <si>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</si>
  <si>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</si>
  <si>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</si>
  <si>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</si>
  <si>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</si>
  <si>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</si>
  <si>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</si>
  <si>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</si>
  <si>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</si>
  <si>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</si>
  <si>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</si>
  <si>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</si>
  <si>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</si>
  <si>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</si>
  <si>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</si>
  <si>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</si>
  <si>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</si>
  <si>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</si>
  <si>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</si>
  <si>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</si>
  <si>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</si>
  <si>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</si>
  <si>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</si>
  <si>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</si>
  <si>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</si>
  <si>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</si>
  <si>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</si>
  <si>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</si>
  <si>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</si>
  <si>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</si>
  <si>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</si>
  <si>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</si>
  <si>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</si>
  <si>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</si>
  <si>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</si>
  <si>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</si>
  <si>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</si>
  <si>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</si>
  <si>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</si>
  <si>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</si>
  <si>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</si>
  <si>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</si>
  <si>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</si>
  <si>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</si>
  <si>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</si>
  <si>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</si>
  <si>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</si>
  <si>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</si>
  <si>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</si>
  <si>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</si>
  <si>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</si>
  <si>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</si>
  <si>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</si>
  <si>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</si>
  <si>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</si>
  <si>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</si>
  <si>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</si>
  <si>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</si>
  <si>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</si>
  <si>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</si>
  <si>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</si>
  <si>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</si>
  <si>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</si>
  <si>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</si>
  <si>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</si>
  <si>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</si>
  <si>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</si>
  <si>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</si>
  <si>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</si>
  <si>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</si>
  <si>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</si>
  <si>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</si>
  <si>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</si>
  <si>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</si>
  <si>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</si>
  <si>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</si>
  <si>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</si>
  <si>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</si>
  <si>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</si>
  <si>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</si>
  <si>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</si>
  <si>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</si>
  <si>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</si>
  <si>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</si>
  <si>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</si>
  <si>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</si>
  <si>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</si>
  <si>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</si>
  <si>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</si>
  <si>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</si>
  <si>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</si>
  <si>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</si>
  <si>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</si>
  <si>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</si>
  <si>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</si>
  <si>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</si>
  <si>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</si>
  <si>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</si>
  <si>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</si>
  <si>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</si>
  <si>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</si>
  <si>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</si>
  <si>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</si>
  <si>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</si>
  <si>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</si>
  <si>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</si>
  <si>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</si>
  <si>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</si>
  <si>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</si>
  <si>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</si>
  <si>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</si>
  <si>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</si>
  <si>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</si>
  <si>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</si>
  <si>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</si>
  <si>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</si>
  <si>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</si>
  <si>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</si>
  <si>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</si>
  <si>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</si>
  <si>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</si>
  <si>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</si>
  <si>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</si>
  <si>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</si>
  <si>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</si>
  <si>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</si>
  <si>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</si>
  <si>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</si>
  <si>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</si>
  <si>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</si>
  <si>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</si>
  <si>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</si>
  <si>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</si>
  <si>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</si>
  <si>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</si>
  <si>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</si>
  <si>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</si>
  <si>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</si>
  <si>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</si>
  <si>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</si>
  <si>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</si>
  <si>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</si>
  <si>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</si>
  <si>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</si>
  <si>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</si>
  <si>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</si>
  <si>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</si>
  <si>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</si>
  <si>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</si>
  <si>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</si>
  <si>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</si>
  <si>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</si>
  <si>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</si>
  <si>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</si>
  <si>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</si>
  <si>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</si>
  <si>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</si>
  <si>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</si>
  <si>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</si>
  <si>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</si>
  <si>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</si>
  <si>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</si>
  <si>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</si>
  <si>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</si>
  <si>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</si>
  <si>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</si>
  <si>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</si>
  <si>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</si>
  <si>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</si>
  <si>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</si>
  <si>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</si>
  <si>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</si>
  <si>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</si>
  <si>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</si>
  <si>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</si>
  <si>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</si>
  <si>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</si>
  <si>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</si>
  <si>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</si>
  <si>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</si>
  <si>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</si>
  <si>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</si>
  <si>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</si>
  <si>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</si>
  <si>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</si>
  <si>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</si>
  <si>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</si>
  <si>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</si>
  <si>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</si>
  <si>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</si>
  <si>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</si>
  <si>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</si>
  <si>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</si>
  <si>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</si>
  <si>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</si>
  <si>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</si>
  <si>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</si>
  <si>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</si>
  <si>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</si>
  <si>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</si>
  <si>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</si>
  <si>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</si>
  <si>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</si>
  <si>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</si>
  <si>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</si>
  <si>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</si>
  <si>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</si>
  <si>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</si>
  <si>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</si>
  <si>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</si>
  <si>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</si>
  <si>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</si>
  <si>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</si>
  <si>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</si>
  <si>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</si>
  <si>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</si>
  <si>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</si>
  <si>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</si>
  <si>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</si>
  <si>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</si>
  <si>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</si>
  <si>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</si>
  <si>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</si>
  <si>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</si>
  <si>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</si>
  <si>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</si>
  <si>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</si>
  <si>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</si>
  <si>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</si>
  <si>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</si>
  <si>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</si>
  <si>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</si>
  <si>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</si>
  <si>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</si>
  <si>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</si>
  <si>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</si>
  <si>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</si>
  <si>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</si>
  <si>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</si>
  <si>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</si>
  <si>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</si>
  <si>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</si>
  <si>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</si>
  <si>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</si>
  <si>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</si>
  <si>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</si>
  <si>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</si>
  <si>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</si>
  <si>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</si>
  <si>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</si>
  <si>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</si>
  <si>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</si>
  <si>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</si>
  <si>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</si>
  <si>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</si>
  <si>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</si>
  <si>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</si>
  <si>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</si>
  <si>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</si>
  <si>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</si>
  <si>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</si>
  <si>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</si>
  <si>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</si>
  <si>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</si>
  <si>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</si>
  <si>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</si>
  <si>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</si>
  <si>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</si>
  <si>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</si>
  <si>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</si>
  <si>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</si>
  <si>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</si>
  <si>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</si>
  <si>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</si>
  <si>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</si>
  <si>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</si>
  <si>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</si>
  <si>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</si>
  <si>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</si>
  <si>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</si>
  <si>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</si>
  <si>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</si>
  <si>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</si>
  <si>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</si>
  <si>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</si>
  <si>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</si>
  <si>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</si>
  <si>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</si>
  <si>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</si>
  <si>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</si>
  <si>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</si>
  <si>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</si>
  <si>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</si>
  <si>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</si>
  <si>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</si>
  <si>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</si>
  <si>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</si>
  <si>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</si>
  <si>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</si>
  <si>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</si>
  <si>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</si>
  <si>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</si>
  <si>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</si>
  <si>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</si>
  <si>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</si>
  <si>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</si>
  <si>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</si>
  <si>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</si>
  <si>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</si>
  <si>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</si>
  <si>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</si>
  <si>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</si>
  <si>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</si>
  <si>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</si>
  <si>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</si>
  <si>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</si>
  <si>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</si>
  <si>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</si>
  <si>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</si>
  <si>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</si>
  <si>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</si>
  <si>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</si>
  <si>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</si>
  <si>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</si>
  <si>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</si>
  <si>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</si>
  <si>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</si>
  <si>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</si>
  <si>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</si>
  <si>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</si>
  <si>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</si>
  <si>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</si>
  <si>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</si>
  <si>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</si>
  <si>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</si>
  <si>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</si>
  <si>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</si>
  <si>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</si>
  <si>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</si>
  <si>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</si>
  <si>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</si>
  <si>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</si>
  <si>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</si>
  <si>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</si>
  <si>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</si>
  <si>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</si>
  <si>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</si>
  <si>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</si>
  <si>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</si>
  <si>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</si>
  <si>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</si>
  <si>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</si>
  <si>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</si>
  <si>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</si>
  <si>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</si>
  <si>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</si>
  <si>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</si>
  <si>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</si>
  <si>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</si>
  <si>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</si>
  <si>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</si>
  <si>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</si>
  <si>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</si>
  <si>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</si>
  <si>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</si>
  <si>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</si>
  <si>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</si>
  <si>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</si>
  <si>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</si>
  <si>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</si>
  <si>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</si>
  <si>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</si>
  <si>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</si>
  <si>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</si>
  <si>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</si>
  <si>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</si>
  <si>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</si>
  <si>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</si>
  <si>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</si>
  <si>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</si>
  <si>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</si>
  <si>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</si>
  <si>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</si>
  <si>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</si>
  <si>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</si>
  <si>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</si>
  <si>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</si>
  <si>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</si>
  <si>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</si>
  <si>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</si>
  <si>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</si>
  <si>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</si>
  <si>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</si>
  <si>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</si>
  <si>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</si>
  <si>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</si>
  <si>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</si>
  <si>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</si>
  <si>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</si>
  <si>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</si>
  <si>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</si>
  <si>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</si>
  <si>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</si>
  <si>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</si>
  <si>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</si>
  <si>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</si>
  <si>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</si>
  <si>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</si>
  <si>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</si>
  <si>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</si>
  <si>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</si>
  <si>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</si>
  <si>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</si>
  <si>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</si>
  <si>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</si>
  <si>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</si>
  <si>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</si>
  <si>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</si>
  <si>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</si>
  <si>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</si>
  <si>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</si>
  <si>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</si>
  <si>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</si>
  <si>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</si>
  <si>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</si>
  <si>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</si>
  <si>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</si>
  <si>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</si>
  <si>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</si>
  <si>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</si>
  <si>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</si>
  <si>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</si>
  <si>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</si>
  <si>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</si>
  <si>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</si>
  <si>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</si>
  <si>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</si>
  <si>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</si>
  <si>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</si>
  <si>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</si>
  <si>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</si>
  <si>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</si>
  <si>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</si>
  <si>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</si>
  <si>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</si>
  <si>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</si>
  <si>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</si>
  <si>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</si>
  <si>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</si>
  <si>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</si>
  <si>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</si>
  <si>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</si>
  <si>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</si>
  <si>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</si>
  <si>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</si>
  <si>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</si>
  <si>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</si>
  <si>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</si>
  <si>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</si>
  <si>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</si>
  <si>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</si>
  <si>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</si>
  <si>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</si>
  <si>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</si>
  <si>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</si>
  <si>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</si>
  <si>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</si>
  <si>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</si>
  <si>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</si>
  <si>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</si>
  <si>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</si>
  <si>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</si>
  <si>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</si>
  <si>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</si>
  <si>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</si>
  <si>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</si>
  <si>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</si>
  <si>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</si>
  <si>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</si>
  <si>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</si>
  <si>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</si>
  <si>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</si>
  <si>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</si>
  <si>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</si>
  <si>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</si>
  <si>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</si>
  <si>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</si>
  <si>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</si>
  <si>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</si>
  <si>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</si>
  <si>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</si>
  <si>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</si>
  <si>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</si>
  <si>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</si>
  <si>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</si>
  <si>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</si>
  <si>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</si>
  <si>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</si>
  <si>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</si>
  <si>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</si>
  <si>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</si>
  <si>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</si>
  <si>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</si>
  <si>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</si>
  <si>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</si>
  <si>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</si>
  <si>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</si>
  <si>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</si>
  <si>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</si>
  <si>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</si>
  <si>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</si>
  <si>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</si>
  <si>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</si>
  <si>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</si>
  <si>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</si>
  <si>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</si>
  <si>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</si>
  <si>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</si>
  <si>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</si>
  <si>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</si>
  <si>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</si>
  <si>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</si>
  <si>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</si>
  <si>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</si>
  <si>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</si>
  <si>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</si>
  <si>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</si>
  <si>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</si>
  <si>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</si>
  <si>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</si>
  <si>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</si>
  <si>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</si>
  <si>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</si>
  <si>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</si>
  <si>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</si>
  <si>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</si>
  <si>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</si>
  <si>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</si>
  <si>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</si>
  <si>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</si>
  <si>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</si>
  <si>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</si>
  <si>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</si>
  <si>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</si>
  <si>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</si>
  <si>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</si>
  <si>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</si>
  <si>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</si>
  <si>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</si>
  <si>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</si>
  <si>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</si>
  <si>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</si>
  <si>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</si>
  <si>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</si>
  <si>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</si>
  <si>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</si>
  <si>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</si>
  <si>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</si>
  <si>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</si>
  <si>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</si>
  <si>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</si>
  <si>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</si>
  <si>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</si>
  <si>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</si>
  <si>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</si>
  <si>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</si>
  <si>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</si>
  <si>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</si>
  <si>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</si>
  <si>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</si>
  <si>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</si>
  <si>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</si>
  <si>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</si>
  <si>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</si>
  <si>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</si>
  <si>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</si>
  <si>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</si>
  <si>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</si>
  <si>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</si>
  <si>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</si>
  <si>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</si>
  <si>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</si>
  <si>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</si>
  <si>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</si>
  <si>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</si>
  <si>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</si>
  <si>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</si>
  <si>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</si>
  <si>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</si>
  <si>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</si>
  <si>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</si>
  <si>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</si>
  <si>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</si>
  <si>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</si>
  <si>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</si>
  <si>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</si>
  <si>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</si>
  <si>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</si>
  <si>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</si>
  <si>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</si>
  <si>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</si>
  <si>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</si>
  <si>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</si>
  <si>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</si>
  <si>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</si>
  <si>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</si>
  <si>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</si>
  <si>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</si>
  <si>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</si>
  <si>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</si>
  <si>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</si>
  <si>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</si>
  <si>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</si>
  <si>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</si>
  <si>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</si>
  <si>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</si>
  <si>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</si>
  <si>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</si>
  <si>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</si>
  <si>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</si>
  <si>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</si>
  <si>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</si>
  <si>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</si>
  <si>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</si>
  <si>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</si>
  <si>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</si>
  <si>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</si>
  <si>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</si>
  <si>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</si>
  <si>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</si>
  <si>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</si>
  <si>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</si>
  <si>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</si>
  <si>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</si>
  <si>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</si>
  <si>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</si>
  <si>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</si>
  <si>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</si>
  <si>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</si>
  <si>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</si>
  <si>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</si>
  <si>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</si>
  <si>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</si>
  <si>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</si>
  <si>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</si>
  <si>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</si>
  <si>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</si>
  <si>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</si>
  <si>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</si>
  <si>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</si>
  <si>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</si>
  <si>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</si>
  <si>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</si>
  <si>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</si>
  <si>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</si>
  <si>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</si>
  <si>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</si>
  <si>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</si>
  <si>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</si>
  <si>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</si>
  <si>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</si>
  <si>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</si>
  <si>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</si>
  <si>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</si>
  <si>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</si>
  <si>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</si>
  <si>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</si>
  <si>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</si>
  <si>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</si>
  <si>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</si>
  <si>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</si>
  <si>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</si>
  <si>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</si>
  <si>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</si>
  <si>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</si>
  <si>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</si>
  <si>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</si>
  <si>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</si>
  <si>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</si>
  <si>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</si>
  <si>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</si>
  <si>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</si>
  <si>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</si>
  <si>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</si>
  <si>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</si>
  <si>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</si>
  <si>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</si>
  <si>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</si>
  <si>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</si>
  <si>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</si>
  <si>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</si>
  <si>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</si>
  <si>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</si>
  <si>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</si>
  <si>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</si>
  <si>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</si>
  <si>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</si>
  <si>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</si>
  <si>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</si>
  <si>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</si>
  <si>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</si>
  <si>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</si>
  <si>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</si>
  <si>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</si>
  <si>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</si>
  <si>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</si>
  <si>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</si>
  <si>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</si>
  <si>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</si>
  <si>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</si>
  <si>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</si>
  <si>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</si>
  <si>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</si>
  <si>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</si>
  <si>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</si>
  <si>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</si>
  <si>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</si>
  <si>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</si>
  <si>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</si>
  <si>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</si>
  <si>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</si>
  <si>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</si>
  <si>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</si>
  <si>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</si>
  <si>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</si>
  <si>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</si>
  <si>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</si>
  <si>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</si>
  <si>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</si>
  <si>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</si>
  <si>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</si>
  <si>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</si>
  <si>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</si>
  <si>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</si>
  <si>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</si>
  <si>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</si>
  <si>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</si>
  <si>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</si>
  <si>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</si>
  <si>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</si>
  <si>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</si>
  <si>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</si>
  <si>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</si>
  <si>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</si>
  <si>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</si>
  <si>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</si>
  <si>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</si>
  <si>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</si>
  <si>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</si>
  <si>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</si>
  <si>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</si>
  <si>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</si>
  <si>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</si>
  <si>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</si>
  <si>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</si>
  <si>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</si>
  <si>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</si>
  <si>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</si>
  <si>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</si>
  <si>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</si>
  <si>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</si>
  <si>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</si>
  <si>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</si>
  <si>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</si>
  <si>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</si>
  <si>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</si>
  <si>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</si>
  <si>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</si>
  <si>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</si>
  <si>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</si>
  <si>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</si>
  <si>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</si>
  <si>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</si>
  <si>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</si>
  <si>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</si>
  <si>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</si>
  <si>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</si>
  <si>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</si>
  <si>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</si>
  <si>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</si>
  <si>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</si>
  <si>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</si>
  <si>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</si>
  <si>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</si>
  <si>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</si>
  <si>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</si>
  <si>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</si>
  <si>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</si>
  <si>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</si>
  <si>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</si>
  <si>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</si>
  <si>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</si>
  <si>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</si>
  <si>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</si>
  <si>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</si>
  <si>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</si>
  <si>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</si>
  <si>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</si>
  <si>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</si>
  <si>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</si>
  <si>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</si>
  <si>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</si>
  <si>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</si>
  <si>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</si>
  <si>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</si>
  <si>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</si>
  <si>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</si>
  <si>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</si>
  <si>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</si>
  <si>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</si>
  <si>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</si>
  <si>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</si>
  <si>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</si>
  <si>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</si>
  <si>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</si>
  <si>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</si>
  <si>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</si>
  <si>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</si>
  <si>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</si>
  <si>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</si>
  <si>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</si>
  <si>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</si>
  <si>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</si>
  <si>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</si>
  <si>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</si>
  <si>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</si>
  <si>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</si>
  <si>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</si>
  <si>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</si>
  <si>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</si>
  <si>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</si>
  <si>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</si>
  <si>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</si>
  <si>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</si>
  <si>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</si>
  <si>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</si>
  <si>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</si>
  <si>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</si>
  <si>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</si>
  <si>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</si>
  <si>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</si>
  <si>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</si>
  <si>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</si>
  <si>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</si>
  <si>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</si>
  <si>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</si>
  <si>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</si>
  <si>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</si>
  <si>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</si>
  <si>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</si>
  <si>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</si>
  <si>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</si>
  <si>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</si>
  <si>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</si>
  <si>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</si>
  <si>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</si>
  <si>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</si>
  <si>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</si>
  <si>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</si>
  <si>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</si>
  <si>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</si>
  <si>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</si>
  <si>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</si>
  <si>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</si>
  <si>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</si>
  <si>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</si>
  <si>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</si>
  <si>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</si>
  <si>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</si>
  <si>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</si>
  <si>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</si>
  <si>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</si>
  <si>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</si>
  <si>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</si>
  <si>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</si>
  <si>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</si>
  <si>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</si>
  <si>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</si>
  <si>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</si>
  <si>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</si>
  <si>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</si>
  <si>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</si>
  <si>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</si>
  <si>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</si>
  <si>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</si>
  <si>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</si>
  <si>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</si>
  <si>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</si>
  <si>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</si>
  <si>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</si>
  <si>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</si>
  <si>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</si>
  <si>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</si>
  <si>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</si>
  <si>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</si>
  <si>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</si>
  <si>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</si>
  <si>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</si>
  <si>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</si>
  <si>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</si>
  <si>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</si>
  <si>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</si>
  <si>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</si>
  <si>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</si>
  <si>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</si>
  <si>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</si>
  <si>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</si>
  <si>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</si>
  <si>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</si>
  <si>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</si>
  <si>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</si>
  <si>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</si>
  <si>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</si>
  <si>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</si>
  <si>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</si>
  <si>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</si>
  <si>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</si>
  <si>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</si>
  <si>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</si>
  <si>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</si>
  <si>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</si>
  <si>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</si>
  <si>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</si>
  <si>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</si>
  <si>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</si>
  <si>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</si>
  <si>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</si>
  <si>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</si>
  <si>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</si>
  <si>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</si>
  <si>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</si>
  <si>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</si>
  <si>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</si>
  <si>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</si>
  <si>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</si>
  <si>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</si>
  <si>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</si>
  <si>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</si>
  <si>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</si>
  <si>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</si>
  <si>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</si>
  <si>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</si>
  <si>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</si>
  <si>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</si>
  <si>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</si>
  <si>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</si>
  <si>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</si>
  <si>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</si>
  <si>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</si>
  <si>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</si>
  <si>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</si>
  <si>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</si>
  <si>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</si>
  <si>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</si>
  <si>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</si>
  <si>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</si>
  <si>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</si>
  <si>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</si>
  <si>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</si>
  <si>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</si>
  <si>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</si>
  <si>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</si>
  <si>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</si>
  <si>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</si>
  <si>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</si>
  <si>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</si>
  <si>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</si>
  <si>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</si>
  <si>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</si>
  <si>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</si>
  <si>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</si>
  <si>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</si>
  <si>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</si>
  <si>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</si>
  <si>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</si>
  <si>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</si>
  <si>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</si>
  <si>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</si>
  <si>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</si>
  <si>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</si>
  <si>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</si>
  <si>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</si>
  <si>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</si>
  <si>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</si>
  <si>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</si>
  <si>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</si>
  <si>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</si>
  <si>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</si>
  <si>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</si>
  <si>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</si>
  <si>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</si>
  <si>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</si>
  <si>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</si>
  <si>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</si>
  <si>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</si>
  <si>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</si>
  <si>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</si>
  <si>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</si>
  <si>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</si>
  <si>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</si>
  <si>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</si>
  <si>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</si>
  <si>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</si>
  <si>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</si>
  <si>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</si>
  <si>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</si>
  <si>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</si>
  <si>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</si>
  <si>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</si>
  <si>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</si>
  <si>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</si>
  <si>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</si>
  <si>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</si>
  <si>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</si>
  <si>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</si>
  <si>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</si>
  <si>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</si>
  <si>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</si>
  <si>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</si>
  <si>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</si>
  <si>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</si>
  <si>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</si>
  <si>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</si>
  <si>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</si>
  <si>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</si>
  <si>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</si>
  <si>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</si>
  <si>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</si>
  <si>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</si>
  <si>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</si>
  <si>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</si>
  <si>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</si>
  <si>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</si>
  <si>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</si>
  <si>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</si>
  <si>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</si>
  <si>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</si>
  <si>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</si>
  <si>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</si>
  <si>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</si>
  <si>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</si>
  <si>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</si>
  <si>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</si>
  <si>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</si>
  <si>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</si>
  <si>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</si>
  <si>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</si>
  <si>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</si>
  <si>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</si>
  <si>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</si>
  <si>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</si>
  <si>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</si>
  <si>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</si>
  <si>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</si>
  <si>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</si>
  <si>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</si>
  <si>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</si>
  <si>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</si>
  <si>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</si>
  <si>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</si>
  <si>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</si>
  <si>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</si>
  <si>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</si>
  <si>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</si>
  <si>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</si>
  <si>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</si>
  <si>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</si>
  <si>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</si>
  <si>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</si>
  <si>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</si>
  <si>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</si>
  <si>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</si>
  <si>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</si>
  <si>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</si>
  <si>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</si>
  <si>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</si>
  <si>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</si>
  <si>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</si>
  <si>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</si>
  <si>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</si>
  <si>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</si>
  <si>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</si>
  <si>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</si>
  <si>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</si>
  <si>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</si>
  <si>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</si>
  <si>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</si>
  <si>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</si>
  <si>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</si>
  <si>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</si>
  <si>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</si>
  <si>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</si>
  <si>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</si>
  <si>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</si>
  <si>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</si>
  <si>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</si>
  <si>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</si>
  <si>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</si>
  <si>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</si>
  <si>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</si>
  <si>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</si>
  <si>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</si>
  <si>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</si>
  <si>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</si>
  <si>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</si>
  <si>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</si>
  <si>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</si>
  <si>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</si>
  <si>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</si>
  <si>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</si>
  <si>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</si>
  <si>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</si>
  <si>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</si>
  <si>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</si>
  <si>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</si>
  <si>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</si>
  <si>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</si>
  <si>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</si>
  <si>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</si>
  <si>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</si>
  <si>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</si>
  <si>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</si>
  <si>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</si>
  <si>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</si>
  <si>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</si>
  <si>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</si>
  <si>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</si>
  <si>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</si>
  <si>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</si>
  <si>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</si>
  <si>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</si>
  <si>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</si>
  <si>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</si>
  <si>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</si>
  <si>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</si>
  <si>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</si>
  <si>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</si>
  <si>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</si>
  <si>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</si>
  <si>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</si>
  <si>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</si>
  <si>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</si>
  <si>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</si>
  <si>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</si>
  <si>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</si>
  <si>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</si>
  <si>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</si>
  <si>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</si>
  <si>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</si>
  <si>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</si>
  <si>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</si>
  <si>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</si>
  <si>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</si>
  <si>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</si>
  <si>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</si>
  <si>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</si>
  <si>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</si>
  <si>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</si>
  <si>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</si>
  <si>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</si>
  <si>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</si>
  <si>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</si>
  <si>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</si>
  <si>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</si>
  <si>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</si>
  <si>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</si>
  <si>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</si>
  <si>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</si>
  <si>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</si>
  <si>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</si>
  <si>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</si>
  <si>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</si>
  <si>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</si>
  <si>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</si>
  <si>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</si>
  <si>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</si>
  <si>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</si>
  <si>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</si>
  <si>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</si>
  <si>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</si>
  <si>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</si>
  <si>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</si>
  <si>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</si>
  <si>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</si>
  <si>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</si>
  <si>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</si>
  <si>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</si>
  <si>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</si>
  <si>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</si>
  <si>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</si>
  <si>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</si>
  <si>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</si>
  <si>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</si>
  <si>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</si>
  <si>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</si>
  <si>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</si>
  <si>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</si>
  <si>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</si>
  <si>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</si>
  <si>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</si>
  <si>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</si>
  <si>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</si>
  <si>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</si>
  <si>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</si>
  <si>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</si>
  <si>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</si>
  <si>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</si>
  <si>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</si>
  <si>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</si>
  <si>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</si>
  <si>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</si>
  <si>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</si>
  <si>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</si>
  <si>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</si>
  <si>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</si>
  <si>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</si>
  <si>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</si>
  <si>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</si>
  <si>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</si>
  <si>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</si>
  <si>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</si>
  <si>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</si>
  <si>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</si>
  <si>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</si>
  <si>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</si>
  <si>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</si>
  <si>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</si>
  <si>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</si>
  <si>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</si>
  <si>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</si>
  <si>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</si>
  <si>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</si>
  <si>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</si>
  <si>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</si>
  <si>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</si>
  <si>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</si>
  <si>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</si>
  <si>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</si>
  <si>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</si>
  <si>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</si>
  <si>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</si>
  <si>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</si>
  <si>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</si>
  <si>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</si>
  <si>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</si>
  <si>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</si>
  <si>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</si>
  <si>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</si>
  <si>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</si>
  <si>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</si>
  <si>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</si>
  <si>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</si>
  <si>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</si>
  <si>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</si>
  <si>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</si>
  <si>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</si>
  <si>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</si>
  <si>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</si>
  <si>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</si>
  <si>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</si>
  <si>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</si>
  <si>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</si>
  <si>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</si>
  <si>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</si>
  <si>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</si>
  <si>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</si>
  <si>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</si>
  <si>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</si>
  <si>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</si>
  <si>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</si>
  <si>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</si>
  <si>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</si>
  <si>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</si>
  <si>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</si>
  <si>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</si>
  <si>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</si>
  <si>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</si>
  <si>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</si>
  <si>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</si>
  <si>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</si>
  <si>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</si>
  <si>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</si>
  <si>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</si>
  <si>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</si>
  <si>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</si>
  <si>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</si>
  <si>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</si>
  <si>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</si>
  <si>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</si>
  <si>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</si>
  <si>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</si>
  <si>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</si>
  <si>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</si>
  <si>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</si>
  <si>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</si>
  <si>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</si>
  <si>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</si>
  <si>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</si>
  <si>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</si>
  <si>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</si>
  <si>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</si>
  <si>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</si>
  <si>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</si>
  <si>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</si>
  <si>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</si>
  <si>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</si>
  <si>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</si>
  <si>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</si>
  <si>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</si>
  <si>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</si>
  <si>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</si>
  <si>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</si>
  <si>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</si>
  <si>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</si>
  <si>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</si>
  <si>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</si>
  <si>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</si>
  <si>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</si>
  <si>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</si>
  <si>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</si>
  <si>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</si>
  <si>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</si>
  <si>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</si>
  <si>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</si>
  <si>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</si>
  <si>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</si>
  <si>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</si>
  <si>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</si>
  <si>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</si>
  <si>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</si>
  <si>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</si>
  <si>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</si>
  <si>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</si>
  <si>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</si>
  <si>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</si>
  <si>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</si>
  <si>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</si>
  <si>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</si>
  <si>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</si>
  <si>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</si>
  <si>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</si>
  <si>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</si>
  <si>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</si>
  <si>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</si>
  <si>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</si>
  <si>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</si>
  <si>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</si>
  <si>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</si>
  <si>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</si>
  <si>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</si>
  <si>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</si>
  <si>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</si>
  <si>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</si>
  <si>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</si>
  <si>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</si>
  <si>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</si>
  <si>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</si>
  <si>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</si>
  <si>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</si>
  <si>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</si>
  <si>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</si>
  <si>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</si>
  <si>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</si>
  <si>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</si>
  <si>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</si>
  <si>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</si>
  <si>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</si>
  <si>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</si>
  <si>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</si>
  <si>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</si>
  <si>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</si>
  <si>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</si>
  <si>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</si>
  <si>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</si>
  <si>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</si>
  <si>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</si>
  <si>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</si>
  <si>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</si>
  <si>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</si>
  <si>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</si>
  <si>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</si>
  <si>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</si>
  <si>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</si>
  <si>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</si>
  <si>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</si>
  <si>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</si>
  <si>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</si>
  <si>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</si>
  <si>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</si>
  <si>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</si>
  <si>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</si>
  <si>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</si>
  <si>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</si>
  <si>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</si>
  <si>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</si>
  <si>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</si>
  <si>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</si>
  <si>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</si>
  <si>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</si>
  <si>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</si>
  <si>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</si>
  <si>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</si>
  <si>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</si>
  <si>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</si>
  <si>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</si>
  <si>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</si>
  <si>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</si>
  <si>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</si>
  <si>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</si>
  <si>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</si>
  <si>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</si>
  <si>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</si>
  <si>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</si>
  <si>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</si>
  <si>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</si>
  <si>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</si>
  <si>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</si>
  <si>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</si>
  <si>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</si>
  <si>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</si>
  <si>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</si>
  <si>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</si>
  <si>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</si>
  <si>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</si>
  <si>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</si>
  <si>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</si>
  <si>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</si>
  <si>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</si>
  <si>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</si>
  <si>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</si>
  <si>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</si>
  <si>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</si>
  <si>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</si>
  <si>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</si>
  <si>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</si>
  <si>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</si>
  <si>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</si>
  <si>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</si>
  <si>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</si>
  <si>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</si>
  <si>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</si>
  <si>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</si>
  <si>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</si>
  <si>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</si>
  <si>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</si>
  <si>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</si>
  <si>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</si>
  <si>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</si>
  <si>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</si>
  <si>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</si>
  <si>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</si>
  <si>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</si>
  <si>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</si>
  <si>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</si>
  <si>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</si>
  <si>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</si>
  <si>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</si>
  <si>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</si>
  <si>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</si>
  <si>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</si>
  <si>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</si>
  <si>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</si>
  <si>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</si>
  <si>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</si>
  <si>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</si>
  <si>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</si>
  <si>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</si>
  <si>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</si>
  <si>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</si>
  <si>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</si>
  <si>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</si>
  <si>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</si>
  <si>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</si>
  <si>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</si>
  <si>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</si>
  <si>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</si>
  <si>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</si>
  <si>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</si>
  <si>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</si>
  <si>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</si>
  <si>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</si>
  <si>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</si>
  <si>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</si>
  <si>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</si>
  <si>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</si>
  <si>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</si>
  <si>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</si>
  <si>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</si>
  <si>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</si>
  <si>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</si>
  <si>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</si>
  <si>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</si>
  <si>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</si>
  <si>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</si>
  <si>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</si>
  <si>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</si>
  <si>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</si>
  <si>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</si>
  <si>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</si>
  <si>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</si>
  <si>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</si>
  <si>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</si>
  <si>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</si>
  <si>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</si>
  <si>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</si>
  <si>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</si>
  <si>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</si>
  <si>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</si>
  <si>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</si>
  <si>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</si>
  <si>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</si>
  <si>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</si>
  <si>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</si>
  <si>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</si>
  <si>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</si>
  <si>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</si>
  <si>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</si>
  <si>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</si>
  <si>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</si>
  <si>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</si>
  <si>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</si>
  <si>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</si>
  <si>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</si>
  <si>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</si>
  <si>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</si>
  <si>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</si>
  <si>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</si>
  <si>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</si>
  <si>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</si>
  <si>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</si>
  <si>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</si>
  <si>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</si>
  <si>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</si>
  <si>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</si>
  <si>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</si>
  <si>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</si>
  <si>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</si>
  <si>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</si>
  <si>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</si>
  <si>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</si>
  <si>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</si>
  <si>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</si>
  <si>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</si>
  <si>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</si>
  <si>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</si>
  <si>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</si>
  <si>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</si>
  <si>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</si>
  <si>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</si>
  <si>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</si>
  <si>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</si>
  <si>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</si>
  <si>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</si>
  <si>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</si>
  <si>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</si>
  <si>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</si>
  <si>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</si>
  <si>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</si>
  <si>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</si>
  <si>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</si>
  <si>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</si>
  <si>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</si>
  <si>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</si>
  <si>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</si>
  <si>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</si>
  <si>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</si>
  <si>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</si>
  <si>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</si>
  <si>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</si>
  <si>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</si>
  <si>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</si>
  <si>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</si>
  <si>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</si>
  <si>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</si>
  <si>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</si>
  <si>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</si>
  <si>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</si>
  <si>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</si>
  <si>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</si>
  <si>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</si>
  <si>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</si>
  <si>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</si>
  <si>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</si>
  <si>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</si>
  <si>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</si>
  <si>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</si>
  <si>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</si>
  <si>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</si>
  <si>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</si>
  <si>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</si>
  <si>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</si>
  <si>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</si>
  <si>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</si>
  <si>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</si>
  <si>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</si>
  <si>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</si>
  <si>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</si>
  <si>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</si>
  <si>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</si>
  <si>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</si>
  <si>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</si>
  <si>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</si>
  <si>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</si>
  <si>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</si>
  <si>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</si>
  <si>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</si>
  <si>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</si>
  <si>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</si>
  <si>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</si>
  <si>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</si>
  <si>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</si>
  <si>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</si>
  <si>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</si>
  <si>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</si>
  <si>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</si>
  <si>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</si>
  <si>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</si>
  <si>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</si>
  <si>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</si>
  <si>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</si>
  <si>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</si>
  <si>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</si>
  <si>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</si>
  <si>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</si>
  <si>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</si>
  <si>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</si>
  <si>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</si>
  <si>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</si>
  <si>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</si>
  <si>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</si>
  <si>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</si>
  <si>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</si>
  <si>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</si>
  <si>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</si>
  <si>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</si>
  <si>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</si>
  <si>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</si>
  <si>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</si>
  <si>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</si>
  <si>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</si>
  <si>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</si>
  <si>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</si>
  <si>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</si>
  <si>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</si>
  <si>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</si>
  <si>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</si>
  <si>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</si>
  <si>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</si>
  <si>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</si>
  <si>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</si>
  <si>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</si>
  <si>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</si>
  <si>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</si>
  <si>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</si>
  <si>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</si>
  <si>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</si>
  <si>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</si>
  <si>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</si>
  <si>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</si>
  <si>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</si>
  <si>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</si>
  <si>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</si>
  <si>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</si>
  <si>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</si>
  <si>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</si>
  <si>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</si>
  <si>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</si>
  <si>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</si>
  <si>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</si>
  <si>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</si>
  <si>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</si>
  <si>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</si>
  <si>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</si>
  <si>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</si>
  <si>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</si>
  <si>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</si>
  <si>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</si>
  <si>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</si>
  <si>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</si>
  <si>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</si>
  <si>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</si>
  <si>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</si>
  <si>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</si>
  <si>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</si>
  <si>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</si>
  <si>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</si>
  <si>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</si>
  <si>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</si>
  <si>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</si>
  <si>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</si>
  <si>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</si>
  <si>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</si>
  <si>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</si>
  <si>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</si>
  <si>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</si>
  <si>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</si>
  <si>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</si>
  <si>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</si>
  <si>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</si>
  <si>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</si>
  <si>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</si>
  <si>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</si>
  <si>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</si>
  <si>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</si>
  <si>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</si>
  <si>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</si>
  <si>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</si>
  <si>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</si>
  <si>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</si>
  <si>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</si>
  <si>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</si>
  <si>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</si>
  <si>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</si>
  <si>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</si>
  <si>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</si>
  <si>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</si>
  <si>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</si>
  <si>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</si>
  <si>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</si>
  <si>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</si>
  <si>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</si>
  <si>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</si>
  <si>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</si>
  <si>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</si>
  <si>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</si>
  <si>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</si>
  <si>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</si>
  <si>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</si>
  <si>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</si>
  <si>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</si>
  <si>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</si>
  <si>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</si>
  <si>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</si>
  <si>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</si>
  <si>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</si>
  <si>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</si>
  <si>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</si>
  <si>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</si>
  <si>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</si>
  <si>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</si>
  <si>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</si>
  <si>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</si>
  <si>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</si>
  <si>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</si>
  <si>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</si>
  <si>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</si>
  <si>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</si>
  <si>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</si>
  <si>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</si>
  <si>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</si>
  <si>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</si>
  <si>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</si>
  <si>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</si>
  <si>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</si>
  <si>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</si>
  <si>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</si>
  <si>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</si>
  <si>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</si>
  <si>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</si>
  <si>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</si>
  <si>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</si>
  <si>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</si>
  <si>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</si>
  <si>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</si>
  <si>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</si>
  <si>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</si>
  <si>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</si>
  <si>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</si>
  <si>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</si>
  <si>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</si>
  <si>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</si>
  <si>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</si>
  <si>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</si>
  <si>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</si>
  <si>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</si>
  <si>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</si>
  <si>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</si>
  <si>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</si>
  <si>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</si>
  <si>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</si>
  <si>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</si>
  <si>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</si>
  <si>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</si>
  <si>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</si>
  <si>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</si>
  <si>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</si>
  <si>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</si>
  <si>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</si>
  <si>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</si>
  <si>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</si>
  <si>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</si>
  <si>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</si>
  <si>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</si>
  <si>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</si>
  <si>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</si>
  <si>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</si>
  <si>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</si>
  <si>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</si>
  <si>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</si>
  <si>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</si>
  <si>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</si>
  <si>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</si>
  <si>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</si>
  <si>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</si>
  <si>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</si>
  <si>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</si>
  <si>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</si>
  <si>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</si>
  <si>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</si>
  <si>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</si>
  <si>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</si>
  <si>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</si>
  <si>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</si>
  <si>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</si>
  <si>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</si>
  <si>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</si>
  <si>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</si>
  <si>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</si>
  <si>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</si>
  <si>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</si>
  <si>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</si>
  <si>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</si>
  <si>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</si>
  <si>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</si>
  <si>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</si>
  <si>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</si>
  <si>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</si>
  <si>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</si>
  <si>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</si>
  <si>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</si>
  <si>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</si>
  <si>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</si>
  <si>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</si>
  <si>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</si>
  <si>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</si>
  <si>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</si>
  <si>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</si>
  <si>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</si>
  <si>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</si>
  <si>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</si>
  <si>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</si>
  <si>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</si>
  <si>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</si>
  <si>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</si>
  <si>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</si>
  <si>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</si>
  <si>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</si>
  <si>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</si>
  <si>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</si>
  <si>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</si>
  <si>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</si>
  <si>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</si>
  <si>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</si>
  <si>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</si>
  <si>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</si>
  <si>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</si>
  <si>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</si>
  <si>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</si>
  <si>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</si>
  <si>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</si>
  <si>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</si>
  <si>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</si>
  <si>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</si>
  <si>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</si>
  <si>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</si>
  <si>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</si>
  <si>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</si>
  <si>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</si>
  <si>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</si>
  <si>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</si>
  <si>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</si>
  <si>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</si>
  <si>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</si>
  <si>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</si>
  <si>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</si>
  <si>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</si>
  <si>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</si>
  <si>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</si>
  <si>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</si>
  <si>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</si>
  <si>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</si>
  <si>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</si>
  <si>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</si>
  <si>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</si>
  <si>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</si>
  <si>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</si>
  <si>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</si>
  <si>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</si>
  <si>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</si>
  <si>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</si>
  <si>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</si>
  <si>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</si>
  <si>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</si>
  <si>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</si>
  <si>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</si>
  <si>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</si>
  <si>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</si>
  <si>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</si>
  <si>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</si>
  <si>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</si>
  <si>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</si>
  <si>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</si>
  <si>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</si>
  <si>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</si>
  <si>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</si>
  <si>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</si>
  <si>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</si>
  <si>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</si>
  <si>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</si>
  <si>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</si>
  <si>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</si>
  <si>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</si>
  <si>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</si>
  <si>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</si>
  <si>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</si>
  <si>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</si>
  <si>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</si>
  <si>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</si>
  <si>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</si>
  <si>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</si>
  <si>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</si>
  <si>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</si>
  <si>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</si>
  <si>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</si>
  <si>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</si>
  <si>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</si>
  <si>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</si>
  <si>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</si>
  <si>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</si>
  <si>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</si>
  <si>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</si>
  <si>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</si>
  <si>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</si>
  <si>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</si>
  <si>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</si>
  <si>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</si>
  <si>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</si>
  <si>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</si>
  <si>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</si>
  <si>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</si>
  <si>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</si>
  <si>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</si>
  <si>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</si>
  <si>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</si>
  <si>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</si>
  <si>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</si>
  <si>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</si>
  <si>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</si>
  <si>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</si>
  <si>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</si>
  <si>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</si>
  <si>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</si>
  <si>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</si>
  <si>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</si>
  <si>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</si>
  <si>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</si>
  <si>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</si>
  <si>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</si>
  <si>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</si>
  <si>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</si>
  <si>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</si>
  <si>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</si>
  <si>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</si>
  <si>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</si>
  <si>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</si>
  <si>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</si>
  <si>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</si>
  <si>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</si>
  <si>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</si>
  <si>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</si>
  <si>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</si>
  <si>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</si>
  <si>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</si>
  <si>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</si>
  <si>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</si>
  <si>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</si>
  <si>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</si>
  <si>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</si>
  <si>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</si>
  <si>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</si>
  <si>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</si>
  <si>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</si>
  <si>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</si>
  <si>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</si>
  <si>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</si>
  <si>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</si>
  <si>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</si>
  <si>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</si>
  <si>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</si>
  <si>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</si>
  <si>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</si>
  <si>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</si>
  <si>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</si>
  <si>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</si>
  <si>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</si>
  <si>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</si>
  <si>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</si>
  <si>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</si>
  <si>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</si>
  <si>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</si>
  <si>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</si>
  <si>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</si>
  <si>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</si>
  <si>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</si>
  <si>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</si>
  <si>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</si>
  <si>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</si>
  <si>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</si>
  <si>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</si>
  <si>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</si>
  <si>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</si>
  <si>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</si>
  <si>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</si>
  <si>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</si>
  <si>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</si>
  <si>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</si>
  <si>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</si>
  <si>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</si>
  <si>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</si>
  <si>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</si>
  <si>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</si>
  <si>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</si>
  <si>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</si>
  <si>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</si>
  <si>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</si>
  <si>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</si>
  <si>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</si>
  <si>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</si>
  <si>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</si>
  <si>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</si>
  <si>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</si>
  <si>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</si>
  <si>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</si>
  <si>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</si>
  <si>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</si>
  <si>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</si>
  <si>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</si>
  <si>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</si>
  <si>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</si>
  <si>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</si>
  <si>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</si>
  <si>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</si>
  <si>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</si>
  <si>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</si>
  <si>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</si>
  <si>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</si>
  <si>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</si>
  <si>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</si>
  <si>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</si>
  <si>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</si>
  <si>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</si>
  <si>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</si>
  <si>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</si>
  <si>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</si>
  <si>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</si>
  <si>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</si>
  <si>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</si>
  <si>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</si>
  <si>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</si>
  <si>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</si>
  <si>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</si>
  <si>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</si>
  <si>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</si>
  <si>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</si>
  <si>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</si>
  <si>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</si>
  <si>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</si>
  <si>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</si>
  <si>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</si>
  <si>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</si>
  <si>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</si>
  <si>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</si>
  <si>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</si>
  <si>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</si>
  <si>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</si>
  <si>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</si>
  <si>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</si>
  <si>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</si>
  <si>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</si>
  <si>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</si>
  <si>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</si>
  <si>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</si>
  <si>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</si>
  <si>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</si>
  <si>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</si>
  <si>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</si>
  <si>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</si>
  <si>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</si>
  <si>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</si>
  <si>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</si>
  <si>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</si>
  <si>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</si>
  <si>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</si>
  <si>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</si>
  <si>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</si>
  <si>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</si>
  <si>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</si>
  <si>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</si>
  <si>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</si>
  <si>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</si>
  <si>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</si>
  <si>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</si>
  <si>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</si>
  <si>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</si>
  <si>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</si>
  <si>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</si>
  <si>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</si>
  <si>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</si>
  <si>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</si>
  <si>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</si>
  <si>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</si>
  <si>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</si>
  <si>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</si>
  <si>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</si>
  <si>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</si>
  <si>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</si>
  <si>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</si>
  <si>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</si>
  <si>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</si>
  <si>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</si>
  <si>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</si>
  <si>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</si>
  <si>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</si>
  <si>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</si>
  <si>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</si>
  <si>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</si>
  <si>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</si>
  <si>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</si>
  <si>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</si>
  <si>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</si>
  <si>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</si>
  <si>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</si>
  <si>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</si>
  <si>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</si>
  <si>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</si>
  <si>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</si>
  <si>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</si>
  <si>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</si>
  <si>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</si>
  <si>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</si>
  <si>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</si>
  <si>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</si>
  <si>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</si>
  <si>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</si>
  <si>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</si>
  <si>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</si>
  <si>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</si>
  <si>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</si>
  <si>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</si>
  <si>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</si>
  <si>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</si>
  <si>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</si>
  <si>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</si>
  <si>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</si>
  <si>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</si>
  <si>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</si>
  <si>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</si>
  <si>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</si>
  <si>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</si>
  <si>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</si>
  <si>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</si>
  <si>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</si>
  <si>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</si>
  <si>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</si>
  <si>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</si>
  <si>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</si>
  <si>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</si>
  <si>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</si>
  <si>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</si>
  <si>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</si>
  <si>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</si>
  <si>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</si>
  <si>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</si>
  <si>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</si>
  <si>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</si>
  <si>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</si>
  <si>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</si>
  <si>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</si>
  <si>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</si>
  <si>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</si>
  <si>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</si>
  <si>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</si>
  <si>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</si>
  <si>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</si>
  <si>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</si>
  <si>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</si>
  <si>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</si>
  <si>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</si>
  <si>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</si>
  <si>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</si>
  <si>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</si>
  <si>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</si>
  <si>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</si>
  <si>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</si>
  <si>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</si>
  <si>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</si>
  <si>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</si>
  <si>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</si>
  <si>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</si>
  <si>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</si>
  <si>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</si>
  <si>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</si>
  <si>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</si>
  <si>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</si>
  <si>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</si>
  <si>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</si>
  <si>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</si>
  <si>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</si>
  <si>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</si>
  <si>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</si>
  <si>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</si>
  <si>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</si>
  <si>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</si>
  <si>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</si>
  <si>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</si>
  <si>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</si>
  <si>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</si>
  <si>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</si>
  <si>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</si>
  <si>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</si>
  <si>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</si>
  <si>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</si>
  <si>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</si>
  <si>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</si>
  <si>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</si>
  <si>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</si>
  <si>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</si>
  <si>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</si>
  <si>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</si>
  <si>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</si>
  <si>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</si>
  <si>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</si>
  <si>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</si>
  <si>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</si>
  <si>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</si>
  <si>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</si>
  <si>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</si>
  <si>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</si>
  <si>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</si>
  <si>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</si>
  <si>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</si>
  <si>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</si>
  <si>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</si>
  <si>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</si>
  <si>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</si>
  <si>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</si>
  <si>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</si>
  <si>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</si>
  <si>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</si>
  <si>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</si>
  <si>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</si>
  <si>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</si>
  <si>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</si>
  <si>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</si>
  <si>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</si>
  <si>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</si>
  <si>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</si>
  <si>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</si>
  <si>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</si>
  <si>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</si>
  <si>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</si>
  <si>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</si>
  <si>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</si>
  <si>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</si>
  <si>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</si>
  <si>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</si>
  <si>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</si>
  <si>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</si>
  <si>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</si>
  <si>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</si>
  <si>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</si>
  <si>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</si>
  <si>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</si>
  <si>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</si>
  <si>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</si>
  <si>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</si>
  <si>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</si>
  <si>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</si>
  <si>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</si>
  <si>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</si>
  <si>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</si>
  <si>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</si>
  <si>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</si>
  <si>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</si>
  <si>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</si>
  <si>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</si>
  <si>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</si>
  <si>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</si>
  <si>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</si>
  <si>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</si>
  <si>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</si>
  <si>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</si>
  <si>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</si>
  <si>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</si>
  <si>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</si>
  <si>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</si>
  <si>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</si>
  <si>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</si>
  <si>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</si>
  <si>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</si>
  <si>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</si>
  <si>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</si>
  <si>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</si>
  <si>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</si>
  <si>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</si>
  <si>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</si>
  <si>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</si>
  <si>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</si>
  <si>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</si>
  <si>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</si>
  <si>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</si>
  <si>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</si>
  <si>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</si>
  <si>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</si>
  <si>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</si>
  <si>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</si>
  <si>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</si>
  <si>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</si>
  <si>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</si>
  <si>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</si>
  <si>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</si>
  <si>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</si>
  <si>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</si>
  <si>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</si>
  <si>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</si>
  <si>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</si>
  <si>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</si>
  <si>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</si>
  <si>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</si>
  <si>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</si>
  <si>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</si>
  <si>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</si>
  <si>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</si>
  <si>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</si>
  <si>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</si>
  <si>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</si>
  <si>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</si>
  <si>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</si>
  <si>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</si>
  <si>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</si>
  <si>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</si>
  <si>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</si>
  <si>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</si>
  <si>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</si>
  <si>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</si>
  <si>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</si>
  <si>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</si>
  <si>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</si>
  <si>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</si>
  <si>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</si>
  <si>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</si>
  <si>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</si>
  <si>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</si>
  <si>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</si>
  <si>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</si>
  <si>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</si>
  <si>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</si>
  <si>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</si>
  <si>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</si>
  <si>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</si>
  <si>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</si>
  <si>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</si>
  <si>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</si>
  <si>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</si>
  <si>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</si>
  <si>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</si>
  <si>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</si>
  <si>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</si>
  <si>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</si>
  <si>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</si>
  <si>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</si>
  <si>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</si>
  <si>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</si>
  <si>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</si>
  <si>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</si>
  <si>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</si>
  <si>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</si>
  <si>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</si>
  <si>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</si>
  <si>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</si>
  <si>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</si>
  <si>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</si>
  <si>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</si>
  <si>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</si>
  <si>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</si>
  <si>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</si>
  <si>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</si>
  <si>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</si>
  <si>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</si>
  <si>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</si>
  <si>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</si>
  <si>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</si>
  <si>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</si>
  <si>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</si>
  <si>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</si>
  <si>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</si>
  <si>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</si>
  <si>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</si>
  <si>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</si>
  <si>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</si>
  <si>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</si>
  <si>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</si>
  <si>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</si>
  <si>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</si>
  <si>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</si>
  <si>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</si>
  <si>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</si>
  <si>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</si>
  <si>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</si>
  <si>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</si>
  <si>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</si>
  <si>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</si>
  <si>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</si>
  <si>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</si>
  <si>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</si>
  <si>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</si>
  <si>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</si>
  <si>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</si>
  <si>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</si>
  <si>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</si>
  <si>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</si>
  <si>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</si>
  <si>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</si>
  <si>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</si>
  <si>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</si>
  <si>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</si>
  <si>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</si>
  <si>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</si>
  <si>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</si>
  <si>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</si>
  <si>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</si>
  <si>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</si>
  <si>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</si>
  <si>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</si>
  <si>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</si>
  <si>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</si>
  <si>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</si>
  <si>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</si>
  <si>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</si>
  <si>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</si>
  <si>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</si>
  <si>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</si>
  <si>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</si>
  <si>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</si>
  <si>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</si>
  <si>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</si>
  <si>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</si>
  <si>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</si>
  <si>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</si>
  <si>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</si>
  <si>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</si>
  <si>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</si>
  <si>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</si>
  <si>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</si>
  <si>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</si>
  <si>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</si>
  <si>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</si>
  <si>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</si>
  <si>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</si>
  <si>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</si>
  <si>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</si>
  <si>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</si>
  <si>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</si>
  <si>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</si>
  <si>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</si>
  <si>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</si>
  <si>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</si>
  <si>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</si>
  <si>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</si>
  <si>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</si>
  <si>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</si>
  <si>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</si>
  <si>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</si>
  <si>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</si>
  <si>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</si>
  <si>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</si>
  <si>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</si>
  <si>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</si>
  <si>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</si>
  <si>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</si>
  <si>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</si>
  <si>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</si>
  <si>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</si>
  <si>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</si>
  <si>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</si>
  <si>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</si>
  <si>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</si>
  <si>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</si>
  <si>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</si>
  <si>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</si>
  <si>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</si>
  <si>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</si>
  <si>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</si>
  <si>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</si>
  <si>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</si>
  <si>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</si>
  <si>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</si>
  <si>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</si>
  <si>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</si>
  <si>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</si>
  <si>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</si>
  <si>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</si>
  <si>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</si>
  <si>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</si>
  <si>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</si>
  <si>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</si>
  <si>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</si>
  <si>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</si>
  <si>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</si>
  <si>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</si>
  <si>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</si>
  <si>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</si>
  <si>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</si>
  <si>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</si>
  <si>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</si>
  <si>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</si>
  <si>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</si>
  <si>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</si>
  <si>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</si>
  <si>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</si>
  <si>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</si>
  <si>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</si>
  <si>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</si>
  <si>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</si>
  <si>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</si>
  <si>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</si>
  <si>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</si>
  <si>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</si>
  <si>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</si>
  <si>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</si>
  <si>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</si>
  <si>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</si>
  <si>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</si>
  <si>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</si>
  <si>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</si>
  <si>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</si>
  <si>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</si>
  <si>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</si>
  <si>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</si>
  <si>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</si>
  <si>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</si>
  <si>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</si>
  <si>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</si>
  <si>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</si>
  <si>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</si>
  <si>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</si>
  <si>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</si>
  <si>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</si>
  <si>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</si>
  <si>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</si>
  <si>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</si>
  <si>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</si>
  <si>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</si>
  <si>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</si>
  <si>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</si>
  <si>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</si>
  <si>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</si>
  <si>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</si>
  <si>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</si>
  <si>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</si>
  <si>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</si>
  <si>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</si>
  <si>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</si>
  <si>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</si>
  <si>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</si>
  <si>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</si>
  <si>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</si>
  <si>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</si>
  <si>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</si>
  <si>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</si>
  <si>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</si>
  <si>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</si>
  <si>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</si>
  <si>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</si>
  <si>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</si>
  <si>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</si>
  <si>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</si>
  <si>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</si>
  <si>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</si>
  <si>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</si>
  <si>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</si>
  <si>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</si>
  <si>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</si>
  <si>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</si>
  <si>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</si>
  <si>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</si>
  <si>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</si>
  <si>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</si>
  <si>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</si>
  <si>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</si>
  <si>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</si>
  <si>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</si>
  <si>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</si>
  <si>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</si>
  <si>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</si>
  <si>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</si>
  <si>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</si>
  <si>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</si>
  <si>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</si>
  <si>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</si>
  <si>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</si>
  <si>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</si>
  <si>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</si>
  <si>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</si>
  <si>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</si>
  <si>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</si>
  <si>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</si>
  <si>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</si>
  <si>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</si>
  <si>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</si>
  <si>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</si>
  <si>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</si>
  <si>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</si>
  <si>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</si>
  <si>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</si>
  <si>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</si>
  <si>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</si>
  <si>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</si>
  <si>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</si>
  <si>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</si>
  <si>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</si>
  <si>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</si>
  <si>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</si>
  <si>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</si>
  <si>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</si>
  <si>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</si>
  <si>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</si>
  <si>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</si>
  <si>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</si>
  <si>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</si>
  <si>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</si>
  <si>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</si>
  <si>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</si>
  <si>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</si>
  <si>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</si>
  <si>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</si>
  <si>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</si>
  <si>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</si>
  <si>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</si>
  <si>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</si>
  <si>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</si>
  <si>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</si>
  <si>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</si>
  <si>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</si>
  <si>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</si>
  <si>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</si>
  <si>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</si>
  <si>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</si>
  <si>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</si>
  <si>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</si>
  <si>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</si>
  <si>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</si>
  <si>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</si>
  <si>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</si>
  <si>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</si>
  <si>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</si>
  <si>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</si>
  <si>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</si>
  <si>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</si>
  <si>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</si>
  <si>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</si>
  <si>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</si>
  <si>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</si>
  <si>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</si>
  <si>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</si>
  <si>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</si>
  <si>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</si>
  <si>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</si>
  <si>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</si>
  <si>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</si>
  <si>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</si>
  <si>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</si>
  <si>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</si>
  <si>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</si>
  <si>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</si>
  <si>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</si>
  <si>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</si>
  <si>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</si>
  <si>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</si>
  <si>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</si>
  <si>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</si>
  <si>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</si>
  <si>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</si>
  <si>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</si>
  <si>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</si>
  <si>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</si>
  <si>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</si>
  <si>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</si>
  <si>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</si>
  <si>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</si>
  <si>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</si>
  <si>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</si>
  <si>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</si>
  <si>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</si>
  <si>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</si>
  <si>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</si>
  <si>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</si>
  <si>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</si>
  <si>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</si>
  <si>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</si>
  <si>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</si>
  <si>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</si>
  <si>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</si>
  <si>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</si>
  <si>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</si>
  <si>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</si>
  <si>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</si>
  <si>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</si>
  <si>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</si>
  <si>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</si>
  <si>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</si>
  <si>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</si>
  <si>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</si>
  <si>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</si>
  <si>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</si>
  <si>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</si>
  <si>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</si>
  <si>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</si>
  <si>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</si>
  <si>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</si>
  <si>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</si>
  <si>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</si>
  <si>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</si>
  <si>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</si>
  <si>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</si>
  <si>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</si>
  <si>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</si>
  <si>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</si>
  <si>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</si>
  <si>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</si>
  <si>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</si>
  <si>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</si>
  <si>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</si>
  <si>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</si>
  <si>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</si>
  <si>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</si>
  <si>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</si>
  <si>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</si>
  <si>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</si>
  <si>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</si>
  <si>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</si>
  <si>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</si>
  <si>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</si>
  <si>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</si>
  <si>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</si>
  <si>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</si>
  <si>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</si>
  <si>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</si>
  <si>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</si>
  <si>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</si>
  <si>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</si>
  <si>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</si>
  <si>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</si>
  <si>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</si>
  <si>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</si>
  <si>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</si>
  <si>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</si>
  <si>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</si>
  <si>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</si>
  <si>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</si>
  <si>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</si>
  <si>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</si>
  <si>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</si>
  <si>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</si>
  <si>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</si>
  <si>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</si>
  <si>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</si>
  <si>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</si>
  <si>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</si>
  <si>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</si>
  <si>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</si>
  <si>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</si>
  <si>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</si>
  <si>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</si>
  <si>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</si>
  <si>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</si>
  <si>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</si>
  <si>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</si>
  <si>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</si>
  <si>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</si>
  <si>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</si>
  <si>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</si>
  <si>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</si>
  <si>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</si>
  <si>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</si>
  <si>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</si>
  <si>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</si>
  <si>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</si>
  <si>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</si>
  <si>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</si>
  <si>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</si>
  <si>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</si>
  <si>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</si>
  <si>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</si>
  <si>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</si>
  <si>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</si>
  <si>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</si>
  <si>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</si>
  <si>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</si>
  <si>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</si>
  <si>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</si>
  <si>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</si>
  <si>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</si>
  <si>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</si>
  <si>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</si>
  <si>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</si>
  <si>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</si>
  <si>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</si>
  <si>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</si>
  <si>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</si>
  <si>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</si>
  <si>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</si>
  <si>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</si>
  <si>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</si>
  <si>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</si>
  <si>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</si>
  <si>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</si>
  <si>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</si>
  <si>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</si>
  <si>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</si>
  <si>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</si>
  <si>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</si>
  <si>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</si>
  <si>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</si>
  <si>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</si>
  <si>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</si>
  <si>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</si>
  <si>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</si>
  <si>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</si>
  <si>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</si>
  <si>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</si>
  <si>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</si>
  <si>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</si>
  <si>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</si>
  <si>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</si>
  <si>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</si>
  <si>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</si>
  <si>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</si>
  <si>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</si>
  <si>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</si>
  <si>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</si>
  <si>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</si>
  <si>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</si>
  <si>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</si>
  <si>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</si>
  <si>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</si>
  <si>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</si>
  <si>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</si>
  <si>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</si>
  <si>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</si>
  <si>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</si>
  <si>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</si>
  <si>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</si>
  <si>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</si>
  <si>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</si>
  <si>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</si>
  <si>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</si>
  <si>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</si>
  <si>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</si>
  <si>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</si>
  <si>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</si>
  <si>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</si>
  <si>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</si>
  <si>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</si>
  <si>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</si>
  <si>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</si>
  <si>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</si>
  <si>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</si>
  <si>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</si>
  <si>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</si>
  <si>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</si>
  <si>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</si>
  <si>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</si>
  <si>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</si>
  <si>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</si>
  <si>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</si>
  <si>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</si>
  <si>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</si>
  <si>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</si>
  <si>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</si>
  <si>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</si>
  <si>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</si>
  <si>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</si>
  <si>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</si>
  <si>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</si>
  <si>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</si>
  <si>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</si>
  <si>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</si>
  <si>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</si>
  <si>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</si>
  <si>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</si>
  <si>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</si>
  <si>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</si>
  <si>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</si>
  <si>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</si>
  <si>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</si>
  <si>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</si>
  <si>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</si>
  <si>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</si>
  <si>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</si>
  <si>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</si>
  <si>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</si>
  <si>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</si>
  <si>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</si>
  <si>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</si>
  <si>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</si>
  <si>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</si>
  <si>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</si>
  <si>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</si>
  <si>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</si>
  <si>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</si>
  <si>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</si>
  <si>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</si>
  <si>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</si>
  <si>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</si>
  <si>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</si>
  <si>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</si>
  <si>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</si>
  <si>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</si>
  <si>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</si>
  <si>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</si>
  <si>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</si>
  <si>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</si>
  <si>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</si>
  <si>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</si>
  <si>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</si>
  <si>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</si>
  <si>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</si>
  <si>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</si>
  <si>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</si>
  <si>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</si>
  <si>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</si>
  <si>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</si>
  <si>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</si>
  <si>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</si>
  <si>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</si>
  <si>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</si>
  <si>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</si>
  <si>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</si>
  <si>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</si>
  <si>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</si>
  <si>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</si>
  <si>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</si>
  <si>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</si>
  <si>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</si>
  <si>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</si>
  <si>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</si>
  <si>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</si>
  <si>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</si>
  <si>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</si>
  <si>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</si>
  <si>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</si>
  <si>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</si>
  <si>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</si>
  <si>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</si>
  <si>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</si>
  <si>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</si>
  <si>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</si>
  <si>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</si>
  <si>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</si>
  <si>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</si>
  <si>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</si>
  <si>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</si>
  <si>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</si>
  <si>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</si>
  <si>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</si>
  <si>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</si>
  <si>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</si>
  <si>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</si>
  <si>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</si>
  <si>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</si>
  <si>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</si>
  <si>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</si>
  <si>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</si>
  <si>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</si>
  <si>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</si>
  <si>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</si>
  <si>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</si>
  <si>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</si>
  <si>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</si>
  <si>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</si>
  <si>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</si>
  <si>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</si>
  <si>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</si>
  <si>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</si>
  <si>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</si>
  <si>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</si>
  <si>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</si>
  <si>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</si>
  <si>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</si>
  <si>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</si>
  <si>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</si>
  <si>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</si>
  <si>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</si>
  <si>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</si>
  <si>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</si>
  <si>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</si>
  <si>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</si>
  <si>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</si>
  <si>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</si>
  <si>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</si>
  <si>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</si>
  <si>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</si>
  <si>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</si>
  <si>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</si>
  <si>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</si>
  <si>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</si>
  <si>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</si>
  <si>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</si>
  <si>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</si>
  <si>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</si>
  <si>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</si>
  <si>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</si>
  <si>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</si>
  <si>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</si>
  <si>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</si>
  <si>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</si>
  <si>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</si>
  <si>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</si>
  <si>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</si>
  <si>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</si>
  <si>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</si>
  <si>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</si>
  <si>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</si>
  <si>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</si>
  <si>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</si>
  <si>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</si>
  <si>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</si>
  <si>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</si>
  <si>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</si>
  <si>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</si>
  <si>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</si>
  <si>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</si>
  <si>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</si>
  <si>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</si>
  <si>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</si>
  <si>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</si>
  <si>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</si>
  <si>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</si>
  <si>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</si>
  <si>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</si>
  <si>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</si>
  <si>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</si>
  <si>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</si>
  <si>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</si>
  <si>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</si>
  <si>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</si>
  <si>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</si>
  <si>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</si>
  <si>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</si>
  <si>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</si>
  <si>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</si>
  <si>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</si>
  <si>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</si>
  <si>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</si>
  <si>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</si>
  <si>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</si>
  <si>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</si>
  <si>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</si>
  <si>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</si>
  <si>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</si>
  <si>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</si>
  <si>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</si>
  <si>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</si>
  <si>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</si>
  <si>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</si>
  <si>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</si>
  <si>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</si>
  <si>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</si>
  <si>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</si>
  <si>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</si>
  <si>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</si>
  <si>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</si>
  <si>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</si>
  <si>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</si>
  <si>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</si>
  <si>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</si>
  <si>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</si>
  <si>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</si>
  <si>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</si>
  <si>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</si>
  <si>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</si>
  <si>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</si>
  <si>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</si>
  <si>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</si>
  <si>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</si>
  <si>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</si>
  <si>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</si>
  <si>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</si>
  <si>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</si>
  <si>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</si>
  <si>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</si>
  <si>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</si>
  <si>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</si>
  <si>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</si>
  <si>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</si>
  <si>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</si>
  <si>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</si>
  <si>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</si>
  <si>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</si>
  <si>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</si>
  <si>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</si>
  <si>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</si>
  <si>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</si>
  <si>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</si>
  <si>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</si>
  <si>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</si>
  <si>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</si>
  <si>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</si>
  <si>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</si>
  <si>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</si>
  <si>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</si>
  <si>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</si>
  <si>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</si>
  <si>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</si>
  <si>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</si>
  <si>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</si>
  <si>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</si>
  <si>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</si>
  <si>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</si>
  <si>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</si>
  <si>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</si>
  <si>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</si>
  <si>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</si>
  <si>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</si>
  <si>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</si>
  <si>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</si>
  <si>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</si>
  <si>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</si>
  <si>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</si>
  <si>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</si>
  <si>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</si>
  <si>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</si>
  <si>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</si>
  <si>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</si>
  <si>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</si>
  <si>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</si>
  <si>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</si>
  <si>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</si>
  <si>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</si>
  <si>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</si>
  <si>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</si>
  <si>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</si>
  <si>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</si>
  <si>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</si>
  <si>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</si>
  <si>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</si>
  <si>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</si>
  <si>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</si>
  <si>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</si>
  <si>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</si>
  <si>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</si>
  <si>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</si>
  <si>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</si>
  <si>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</si>
  <si>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</si>
  <si>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</si>
  <si>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</si>
  <si>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</si>
  <si>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</si>
  <si>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</si>
  <si>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</si>
  <si>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</si>
  <si>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</si>
  <si>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</si>
  <si>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</si>
  <si>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</si>
  <si>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</si>
  <si>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</si>
  <si>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</si>
  <si>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</si>
  <si>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</si>
  <si>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</si>
  <si>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</si>
  <si>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</si>
  <si>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</si>
  <si>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</si>
  <si>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</si>
  <si>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</si>
  <si>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</si>
  <si>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</si>
  <si>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</si>
  <si>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</si>
  <si>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</si>
  <si>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</si>
  <si>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</si>
  <si>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</si>
  <si>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</si>
  <si>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</si>
  <si>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</si>
  <si>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</si>
  <si>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</si>
  <si>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</si>
  <si>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</si>
  <si>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</si>
  <si>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</si>
  <si>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</si>
  <si>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</si>
  <si>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</si>
  <si>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</si>
  <si>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</si>
  <si>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</si>
  <si>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</si>
  <si>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</si>
  <si>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</si>
  <si>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</si>
  <si>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</si>
  <si>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</si>
  <si>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</si>
  <si>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</si>
  <si>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</si>
  <si>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</si>
  <si>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</si>
  <si>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</si>
  <si>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</si>
  <si>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</si>
  <si>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</si>
  <si>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</si>
  <si>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</si>
  <si>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</si>
  <si>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</si>
  <si>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</si>
  <si>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</si>
  <si>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</si>
  <si>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</si>
  <si>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</si>
  <si>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</si>
  <si>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</si>
  <si>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</si>
  <si>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</si>
  <si>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</si>
  <si>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</si>
  <si>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</si>
  <si>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</si>
  <si>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</si>
  <si>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</si>
  <si>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</si>
  <si>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</si>
  <si>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</si>
  <si>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</si>
  <si>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</si>
  <si>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</si>
  <si>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</si>
  <si>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</si>
  <si>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</si>
  <si>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</si>
  <si>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</si>
  <si>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</si>
  <si>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</si>
  <si>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</si>
  <si>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</si>
  <si>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</si>
  <si>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</si>
  <si>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</si>
  <si>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</si>
  <si>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</si>
  <si>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</si>
  <si>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</si>
  <si>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</si>
  <si>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</si>
  <si>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</si>
  <si>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</si>
  <si>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</si>
  <si>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</si>
  <si>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</si>
  <si>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</si>
  <si>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</si>
  <si>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</si>
  <si>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</si>
  <si>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</si>
  <si>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</si>
  <si>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</si>
  <si>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</si>
  <si>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</si>
  <si>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</si>
  <si>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</si>
  <si>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</si>
  <si>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</si>
  <si>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</si>
  <si>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</si>
  <si>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</si>
  <si>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</si>
  <si>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</si>
  <si>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</si>
  <si>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</si>
  <si>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</si>
  <si>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</si>
  <si>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</si>
  <si>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</si>
  <si>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</si>
  <si>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</si>
  <si>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</si>
  <si>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</si>
  <si>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</si>
  <si>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</si>
  <si>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</si>
  <si>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</si>
  <si>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</si>
  <si>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</si>
  <si>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</si>
  <si>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</si>
  <si>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</si>
  <si>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</si>
  <si>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</si>
  <si>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</si>
  <si>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</si>
  <si>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</si>
  <si>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</si>
  <si>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</si>
  <si>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</si>
  <si>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</si>
  <si>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</si>
  <si>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</si>
  <si>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</si>
  <si>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</si>
  <si>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</si>
  <si>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</si>
  <si>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</si>
  <si>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</si>
  <si>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</si>
  <si>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</si>
  <si>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</si>
  <si>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</si>
  <si>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</si>
  <si>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</si>
  <si>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</si>
  <si>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</si>
  <si>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</si>
  <si>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</si>
  <si>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</si>
  <si>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</si>
  <si>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</si>
  <si>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</si>
  <si>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</si>
  <si>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</si>
  <si>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</si>
  <si>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</si>
  <si>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</si>
  <si>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</si>
  <si>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</si>
  <si>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</si>
  <si>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</si>
  <si>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</si>
  <si>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</si>
  <si>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</si>
  <si>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</si>
  <si>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</si>
  <si>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</si>
  <si>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</si>
  <si>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</si>
  <si>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</si>
  <si>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</si>
  <si>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</si>
  <si>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</si>
  <si>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</si>
  <si>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</si>
  <si>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</si>
  <si>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</si>
  <si>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</si>
  <si>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</si>
  <si>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</si>
  <si>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</si>
  <si>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</si>
  <si>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</si>
  <si>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</si>
  <si>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</si>
  <si>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</si>
  <si>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</si>
  <si>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</si>
  <si>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</si>
  <si>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</si>
  <si>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</si>
  <si>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</si>
  <si>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</si>
  <si>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</si>
  <si>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</si>
  <si>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</si>
  <si>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</si>
  <si>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</si>
  <si>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</si>
  <si>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</si>
  <si>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</si>
  <si>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</si>
  <si>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</si>
  <si>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</si>
  <si>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</si>
  <si>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</si>
  <si>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</si>
  <si>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</si>
  <si>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</si>
  <si>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</si>
  <si>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</si>
  <si>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</si>
  <si>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</si>
  <si>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</si>
  <si>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</si>
  <si>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</si>
  <si>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</si>
  <si>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</si>
  <si>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</si>
  <si>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</si>
  <si>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</si>
  <si>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</si>
  <si>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</si>
  <si>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</si>
  <si>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</si>
  <si>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</si>
  <si>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</si>
  <si>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</si>
  <si>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</si>
  <si>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</si>
  <si>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</si>
  <si>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</si>
  <si>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</si>
  <si>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</si>
  <si>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</si>
  <si>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</si>
  <si>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</si>
  <si>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</si>
  <si>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</si>
  <si>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</si>
  <si>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</si>
  <si>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</si>
  <si>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</si>
  <si>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</si>
  <si>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</si>
  <si>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</si>
  <si>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</si>
  <si>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</si>
  <si>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</si>
  <si>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</si>
  <si>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</si>
  <si>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</si>
  <si>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</si>
  <si>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</si>
  <si>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</si>
  <si>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</si>
  <si>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</si>
  <si>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</si>
  <si>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</si>
  <si>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</si>
  <si>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</si>
  <si>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</si>
  <si>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</si>
  <si>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</si>
  <si>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</si>
  <si>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</si>
  <si>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</si>
  <si>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</si>
  <si>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</si>
  <si>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</si>
  <si>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</si>
  <si>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</si>
  <si>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</si>
  <si>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</si>
  <si>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</si>
  <si>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</si>
  <si>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</si>
  <si>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</si>
  <si>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</si>
  <si>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</si>
  <si>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</si>
  <si>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</si>
  <si>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</si>
  <si>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</si>
  <si>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</si>
  <si>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</si>
  <si>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</si>
  <si>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</si>
  <si>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</si>
  <si>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</si>
  <si>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</si>
  <si>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</si>
  <si>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</si>
  <si>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</si>
  <si>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</si>
  <si>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</si>
  <si>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</si>
  <si>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</si>
  <si>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</si>
  <si>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</si>
  <si>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</si>
  <si>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</si>
  <si>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</si>
  <si>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</si>
  <si>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</si>
  <si>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</si>
  <si>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</si>
  <si>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</si>
  <si>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</si>
  <si>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</si>
  <si>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</si>
  <si>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</si>
  <si>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</si>
  <si>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</si>
  <si>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</si>
  <si>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</si>
  <si>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</si>
  <si>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</si>
  <si>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</si>
  <si>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</si>
  <si>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</si>
  <si>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</si>
  <si>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</si>
  <si>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</si>
  <si>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</si>
  <si>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</si>
  <si>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</si>
  <si>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</si>
  <si>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</si>
  <si>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</si>
  <si>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</si>
  <si>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</si>
  <si>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</si>
  <si>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</si>
  <si>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</si>
  <si>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</si>
  <si>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</si>
  <si>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</si>
  <si>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</si>
  <si>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</si>
  <si>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</si>
  <si>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</si>
  <si>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</si>
  <si>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</si>
  <si>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</si>
  <si>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</si>
  <si>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</si>
  <si>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</si>
  <si>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</si>
  <si>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</si>
  <si>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</si>
  <si>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</si>
  <si>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</si>
  <si>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</si>
  <si>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</si>
  <si>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</si>
  <si>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</si>
  <si>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</si>
  <si>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</si>
  <si>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</si>
  <si>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</si>
  <si>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</si>
  <si>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</si>
  <si>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</si>
  <si>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</si>
  <si>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</si>
  <si>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</si>
  <si>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</si>
  <si>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</si>
  <si>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</si>
  <si>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</si>
  <si>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</si>
  <si>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</si>
  <si>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</si>
  <si>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</si>
  <si>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</si>
  <si>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</si>
  <si>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</si>
  <si>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</si>
  <si>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</si>
  <si>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</si>
  <si>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</si>
  <si>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</si>
  <si>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</si>
  <si>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</si>
  <si>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</si>
  <si>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</si>
  <si>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</si>
  <si>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</si>
  <si>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</si>
  <si>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</si>
  <si>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</si>
  <si>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</si>
  <si>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</si>
  <si>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</si>
  <si>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</si>
  <si>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</si>
  <si>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</si>
  <si>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</si>
  <si>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</si>
  <si>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</si>
  <si>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</si>
  <si>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</si>
  <si>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</si>
  <si>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</si>
  <si>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</si>
  <si>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</si>
  <si>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</si>
  <si>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</si>
  <si>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</si>
  <si>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</si>
  <si>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</si>
  <si>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</si>
  <si>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</si>
  <si>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</si>
  <si>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</si>
  <si>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</si>
  <si>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</si>
  <si>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</si>
  <si>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</si>
  <si>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</si>
  <si>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</si>
  <si>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</si>
  <si>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</si>
  <si>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</si>
  <si>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</si>
  <si>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</si>
  <si>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</si>
  <si>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</si>
  <si>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</si>
  <si>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</si>
  <si>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</si>
  <si>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</si>
  <si>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</si>
  <si>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</si>
  <si>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</si>
  <si>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</si>
  <si>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</si>
  <si>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</si>
  <si>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</si>
  <si>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</si>
  <si>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</si>
  <si>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</si>
  <si>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</si>
  <si>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</si>
  <si>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</si>
  <si>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</si>
  <si>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</si>
  <si>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</si>
  <si>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</si>
  <si>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</si>
  <si>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</si>
  <si>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</si>
  <si>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</si>
  <si>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</si>
  <si>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</si>
  <si>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</si>
  <si>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</si>
  <si>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</si>
  <si>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</si>
  <si>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</si>
  <si>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</si>
  <si>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</si>
  <si>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</si>
  <si>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</si>
  <si>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</si>
  <si>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</si>
  <si>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</si>
  <si>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</si>
  <si>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</si>
  <si>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</si>
  <si>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</si>
  <si>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</si>
  <si>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</si>
  <si>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</si>
  <si>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</si>
  <si>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</si>
  <si>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</si>
  <si>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</si>
  <si>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</si>
  <si>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</si>
  <si>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</si>
  <si>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</si>
  <si>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</si>
  <si>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</si>
  <si>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</si>
  <si>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</si>
  <si>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</si>
  <si>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</si>
  <si>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</si>
  <si>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</si>
  <si>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</si>
  <si>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</si>
  <si>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</si>
  <si>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</si>
  <si>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</si>
  <si>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</si>
  <si>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</si>
  <si>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</si>
  <si>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</si>
  <si>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</si>
  <si>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</si>
  <si>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</si>
  <si>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</si>
  <si>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</si>
  <si>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</si>
  <si>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</si>
  <si>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</si>
  <si>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</si>
  <si>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</si>
  <si>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</si>
  <si>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</si>
  <si>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</si>
  <si>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</si>
  <si>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</si>
  <si>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</si>
  <si>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</si>
  <si>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</si>
  <si>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</si>
  <si>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</si>
  <si>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</si>
  <si>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</si>
  <si>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</si>
  <si>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</si>
  <si>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</si>
  <si>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</si>
  <si>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</si>
  <si>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</si>
  <si>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</si>
  <si>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</si>
  <si>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</si>
  <si>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</si>
  <si>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</si>
  <si>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</si>
  <si>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</si>
  <si>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</si>
  <si>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</si>
  <si>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</si>
  <si>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</si>
  <si>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</si>
  <si>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</si>
  <si>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</si>
  <si>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</si>
  <si>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</si>
  <si>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</si>
  <si>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</si>
  <si>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</si>
  <si>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</si>
  <si>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</si>
  <si>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</si>
  <si>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</si>
  <si>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</si>
  <si>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</si>
  <si>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</si>
  <si>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</si>
  <si>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</si>
  <si>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</si>
  <si>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</si>
  <si>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</si>
  <si>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</si>
  <si>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</si>
  <si>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</si>
  <si>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</si>
  <si>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</si>
  <si>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</si>
  <si>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</si>
  <si>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</si>
  <si>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</si>
  <si>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</si>
  <si>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</si>
  <si>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</si>
  <si>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</si>
  <si>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</si>
  <si>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</si>
  <si>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</si>
  <si>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</si>
  <si>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</si>
  <si>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</si>
  <si>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</si>
  <si>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</si>
  <si>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</si>
  <si>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</si>
  <si>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</si>
  <si>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</si>
  <si>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</si>
  <si>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</si>
  <si>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</si>
  <si>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</si>
  <si>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</si>
  <si>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</si>
  <si>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</si>
  <si>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</si>
  <si>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</si>
  <si>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</si>
  <si>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</si>
  <si>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</si>
  <si>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</si>
  <si>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</si>
  <si>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</si>
  <si>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</si>
  <si>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</si>
  <si>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</si>
  <si>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</si>
  <si>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</si>
  <si>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</si>
  <si>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</si>
  <si>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</si>
  <si>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</si>
  <si>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</si>
  <si>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</si>
  <si>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</si>
  <si>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</si>
  <si>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</si>
  <si>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</si>
  <si>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</si>
  <si>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</si>
  <si>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</si>
  <si>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</si>
  <si>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</si>
  <si>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</si>
  <si>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</si>
  <si>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</si>
  <si>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</si>
  <si>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</si>
  <si>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</si>
  <si>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</si>
  <si>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</si>
  <si>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</si>
  <si>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</si>
  <si>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</si>
  <si>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</si>
  <si>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</si>
  <si>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</si>
  <si>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</si>
  <si>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</si>
  <si>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</si>
  <si>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</si>
  <si>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</si>
  <si>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</si>
  <si>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</si>
  <si>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</si>
  <si>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</si>
  <si>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</si>
  <si>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</si>
  <si>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</si>
  <si>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</si>
  <si>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</si>
  <si>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</si>
  <si>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</si>
  <si>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</si>
  <si>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</si>
  <si>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</si>
  <si>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</si>
  <si>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</si>
  <si>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</si>
  <si>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</si>
  <si>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</si>
  <si>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</si>
  <si>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</si>
  <si>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</si>
  <si>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</si>
  <si>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</si>
  <si>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</si>
  <si>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</si>
  <si>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</si>
  <si>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</si>
  <si>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</si>
  <si>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</si>
  <si>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</si>
  <si>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</si>
  <si>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</si>
  <si>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</si>
  <si>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</si>
  <si>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</si>
  <si>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</si>
  <si>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</si>
  <si>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</si>
  <si>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</si>
  <si>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</si>
  <si>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</si>
  <si>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</si>
  <si>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</si>
  <si>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</si>
  <si>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</si>
  <si>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</si>
  <si>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</si>
  <si>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</si>
  <si>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</si>
  <si>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</si>
  <si>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</si>
  <si>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</si>
  <si>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</si>
  <si>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</si>
  <si>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</si>
  <si>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</si>
  <si>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</si>
  <si>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</si>
  <si>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</si>
  <si>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</si>
  <si>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</si>
  <si>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</si>
  <si>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</si>
  <si>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</si>
  <si>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</si>
  <si>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</si>
  <si>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</si>
  <si>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</si>
  <si>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</si>
  <si>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</si>
  <si>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</si>
  <si>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</si>
  <si>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</si>
  <si>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</si>
  <si>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</si>
  <si>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</si>
  <si>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</si>
  <si>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</si>
  <si>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</si>
  <si>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</si>
  <si>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</si>
  <si>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</si>
  <si>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</si>
  <si>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</si>
  <si>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</si>
  <si>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</si>
  <si>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</si>
  <si>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</si>
  <si>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</si>
  <si>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</si>
  <si>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</si>
  <si>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</si>
  <si>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</si>
  <si>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</si>
  <si>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</si>
  <si>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</si>
  <si>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</si>
  <si>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</si>
  <si>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</si>
  <si>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</si>
  <si>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</si>
  <si>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</si>
  <si>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</si>
  <si>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</si>
  <si>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</si>
  <si>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</si>
  <si>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</si>
  <si>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</si>
  <si>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</si>
  <si>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</si>
  <si>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</si>
  <si>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</si>
  <si>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</si>
  <si>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</si>
  <si>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</si>
  <si>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</si>
  <si>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</si>
  <si>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</si>
  <si>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</si>
  <si>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</si>
  <si>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</si>
  <si>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</si>
  <si>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</si>
  <si>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</si>
  <si>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</si>
  <si>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</si>
  <si>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</si>
  <si>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</si>
  <si>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</si>
  <si>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</si>
  <si>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</si>
  <si>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</si>
  <si>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</si>
  <si>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</si>
  <si>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</si>
  <si>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</si>
  <si>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</si>
  <si>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</si>
  <si>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</si>
  <si>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</si>
  <si>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</si>
  <si>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</si>
  <si>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</si>
  <si>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</si>
  <si>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</si>
  <si>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</si>
  <si>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</si>
  <si>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</si>
  <si>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</si>
  <si>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</si>
  <si>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</si>
  <si>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</si>
  <si>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</si>
  <si>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</si>
  <si>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</si>
  <si>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</si>
  <si>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</si>
  <si>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</si>
  <si>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</si>
  <si>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</si>
  <si>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</si>
  <si>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</si>
  <si>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</si>
  <si>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</si>
  <si>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</si>
  <si>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</si>
  <si>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</si>
  <si>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</si>
  <si>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</si>
  <si>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</si>
  <si>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</si>
  <si>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</si>
  <si>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</si>
  <si>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</si>
  <si>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</si>
  <si>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</si>
  <si>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</si>
  <si>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</si>
  <si>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</si>
  <si>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</si>
  <si>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</si>
  <si>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</si>
  <si>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</si>
  <si>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</si>
  <si>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</si>
  <si>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</si>
  <si>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</si>
  <si>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</si>
  <si>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</si>
  <si>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</si>
  <si>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</si>
  <si>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</si>
  <si>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</si>
  <si>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</si>
  <si>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</si>
  <si>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</si>
  <si>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</si>
  <si>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</si>
  <si>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</si>
  <si>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</si>
  <si>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</si>
  <si>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</si>
  <si>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</si>
  <si>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</si>
  <si>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</si>
  <si>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</si>
  <si>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</si>
  <si>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</si>
  <si>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</si>
  <si>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</si>
  <si>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</si>
  <si>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</si>
  <si>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</si>
  <si>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</si>
  <si>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</si>
  <si>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</si>
  <si>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</si>
  <si>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</si>
  <si>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</si>
  <si>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</si>
  <si>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</si>
  <si>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</si>
  <si>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</si>
  <si>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</si>
  <si>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</si>
  <si>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</si>
  <si>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</si>
  <si>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</si>
  <si>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</si>
  <si>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</si>
  <si>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</si>
  <si>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</si>
  <si>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</si>
  <si>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</si>
  <si>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</si>
  <si>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</si>
  <si>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</si>
  <si>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</si>
  <si>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</si>
  <si>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</si>
  <si>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</si>
  <si>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</si>
  <si>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</si>
  <si>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</si>
  <si>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</si>
  <si>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</si>
  <si>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</si>
  <si>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</si>
  <si>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</si>
  <si>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</si>
  <si>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</si>
  <si>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</si>
  <si>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</si>
  <si>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</si>
  <si>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</si>
  <si>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</si>
  <si>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</si>
  <si>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</si>
  <si>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</si>
  <si>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</si>
  <si>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</si>
  <si>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</si>
  <si>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</si>
  <si>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</si>
  <si>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</si>
  <si>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</si>
  <si>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</si>
  <si>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</si>
  <si>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</si>
  <si>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</si>
  <si>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</si>
  <si>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</si>
  <si>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</si>
  <si>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</si>
  <si>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</si>
  <si>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</si>
  <si>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</si>
  <si>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</si>
  <si>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</si>
  <si>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</si>
  <si>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</si>
  <si>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</si>
  <si>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</si>
  <si>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</si>
  <si>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</si>
  <si>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</si>
  <si>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</si>
  <si>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</si>
  <si>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</si>
  <si>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</si>
  <si>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</si>
  <si>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</si>
  <si>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</si>
  <si>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</si>
  <si>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</si>
  <si>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</si>
  <si>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</si>
  <si>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</si>
  <si>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</si>
  <si>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</si>
  <si>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</si>
  <si>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</si>
  <si>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</si>
  <si>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</si>
  <si>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</si>
  <si>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</si>
  <si>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</si>
  <si>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</si>
  <si>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</si>
  <si>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</si>
  <si>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</si>
  <si>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</si>
  <si>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</si>
  <si>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</si>
  <si>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</si>
  <si>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</si>
  <si>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</si>
  <si>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</si>
  <si>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</si>
  <si>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</si>
  <si>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</si>
  <si>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</si>
  <si>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</si>
  <si>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</si>
  <si>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</si>
  <si>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</si>
  <si>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</si>
  <si>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</si>
  <si>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</si>
  <si>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</si>
  <si>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</si>
  <si>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</si>
  <si>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</si>
  <si>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</si>
  <si>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</si>
  <si>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</si>
  <si>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</si>
  <si>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</si>
  <si>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</si>
  <si>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</si>
  <si>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</si>
  <si>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</si>
  <si>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</si>
  <si>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</si>
  <si>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</si>
  <si>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</si>
  <si>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</si>
  <si>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</si>
  <si>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</si>
  <si>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</si>
  <si>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</si>
  <si>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</si>
  <si>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</si>
  <si>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</si>
  <si>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</si>
  <si>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</si>
  <si>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</si>
  <si>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</si>
  <si>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</si>
  <si>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</si>
  <si>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</si>
  <si>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</si>
  <si>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</si>
  <si>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</si>
  <si>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</si>
  <si>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</si>
  <si>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</si>
  <si>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</si>
  <si>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</si>
  <si>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</si>
  <si>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</si>
  <si>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</si>
  <si>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</si>
  <si>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</si>
  <si>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</si>
  <si>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</si>
  <si>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</si>
  <si>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</si>
  <si>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</si>
  <si>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</si>
  <si>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</si>
  <si>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</si>
  <si>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</si>
  <si>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</si>
  <si>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</si>
  <si>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</si>
  <si>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</si>
  <si>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</si>
  <si>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</si>
  <si>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</si>
  <si>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</si>
  <si>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</si>
  <si>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</si>
  <si>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</si>
  <si>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</si>
  <si>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</si>
  <si>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</si>
  <si>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</si>
  <si>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</si>
  <si>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</si>
  <si>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</si>
  <si>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</si>
  <si>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</si>
  <si>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</si>
  <si>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</si>
  <si>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</si>
  <si>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</si>
  <si>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</si>
  <si>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</si>
  <si>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</si>
  <si>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</si>
  <si>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</si>
  <si>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</si>
  <si>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</si>
  <si>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</si>
  <si>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</si>
  <si>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</si>
  <si>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</si>
  <si>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</si>
  <si>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</si>
  <si>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</si>
  <si>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</si>
  <si>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</si>
  <si>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</si>
  <si>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</si>
  <si>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</si>
  <si>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</si>
  <si>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</si>
  <si>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</si>
  <si>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</si>
  <si>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</si>
  <si>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</si>
  <si>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</si>
  <si>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</si>
  <si>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</si>
  <si>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</si>
  <si>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</si>
  <si>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</si>
  <si>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</si>
  <si>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</si>
  <si>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</si>
  <si>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</si>
  <si>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</si>
  <si>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</si>
  <si>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</si>
  <si>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</si>
  <si>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</si>
  <si>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</si>
  <si>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</si>
  <si>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</si>
  <si>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</si>
  <si>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</si>
  <si>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</si>
  <si>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</si>
  <si>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</si>
  <si>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</si>
  <si>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</si>
  <si>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</si>
  <si>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</si>
  <si>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</si>
  <si>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</si>
  <si>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</si>
  <si>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</si>
  <si>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</si>
  <si>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</si>
  <si>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</si>
  <si>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</si>
  <si>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</si>
  <si>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</si>
  <si>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</si>
  <si>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</si>
  <si>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</si>
  <si>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</si>
  <si>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</si>
  <si>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</si>
  <si>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</si>
  <si>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</si>
  <si>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</si>
  <si>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</si>
  <si>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</si>
  <si>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</si>
  <si>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</si>
  <si>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</si>
  <si>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</si>
  <si>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</si>
  <si>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</si>
  <si>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</si>
  <si>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</si>
  <si>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</si>
  <si>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</si>
  <si>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</si>
  <si>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</si>
  <si>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</si>
  <si>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</si>
  <si>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</si>
  <si>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</si>
  <si>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</si>
  <si>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</si>
  <si>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</si>
  <si>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</si>
  <si>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</si>
  <si>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</si>
  <si>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</si>
  <si>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</si>
  <si>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</si>
  <si>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</si>
  <si>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</si>
  <si>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</si>
  <si>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</si>
  <si>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</si>
  <si>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</si>
  <si>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</si>
  <si>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</si>
  <si>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</si>
  <si>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</si>
  <si>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</si>
  <si>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</si>
  <si>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</si>
  <si>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</si>
  <si>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</si>
  <si>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</si>
  <si>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</si>
  <si>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</si>
  <si>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</si>
  <si>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</si>
  <si>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</si>
  <si>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</si>
  <si>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</si>
  <si>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</si>
  <si>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</si>
  <si>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</si>
  <si>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</si>
  <si>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</si>
  <si>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</si>
  <si>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</si>
  <si>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</si>
  <si>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</si>
  <si>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</si>
  <si>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</si>
  <si>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</si>
  <si>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</si>
  <si>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</si>
  <si>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</si>
  <si>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</si>
  <si>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</si>
  <si>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</si>
  <si>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</si>
  <si>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</si>
  <si>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</si>
  <si>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</si>
  <si>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</si>
  <si>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</si>
  <si>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</si>
  <si>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</si>
  <si>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</si>
  <si>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</si>
  <si>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</si>
  <si>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</si>
  <si>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</si>
  <si>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</si>
  <si>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</si>
  <si>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</si>
  <si>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</si>
  <si>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</si>
  <si>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</si>
  <si>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</si>
  <si>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</si>
  <si>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</si>
  <si>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</si>
  <si>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</si>
  <si>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</si>
  <si>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</si>
  <si>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</si>
  <si>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</si>
  <si>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</si>
  <si>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</si>
  <si>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</si>
  <si>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</si>
  <si>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</si>
  <si>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</si>
  <si>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</si>
  <si>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</si>
  <si>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</si>
  <si>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</si>
  <si>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</si>
  <si>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</si>
  <si>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</si>
  <si>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</si>
  <si>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</si>
  <si>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</si>
  <si>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</si>
  <si>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</si>
  <si>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</si>
  <si>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</si>
  <si>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</si>
  <si>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</si>
  <si>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</si>
  <si>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</si>
  <si>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</si>
  <si>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</si>
  <si>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</si>
  <si>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</si>
  <si>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</si>
  <si>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</si>
  <si>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</si>
  <si>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</si>
  <si>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</si>
  <si>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</si>
  <si>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</si>
  <si>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</si>
  <si>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</si>
  <si>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</si>
  <si>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</si>
  <si>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</si>
  <si>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</si>
  <si>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</si>
  <si>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</si>
  <si>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</si>
  <si>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</si>
  <si>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</si>
  <si>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</si>
  <si>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</si>
  <si>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</si>
  <si>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</si>
  <si>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</si>
  <si>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</si>
  <si>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</si>
  <si>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</si>
  <si>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</si>
  <si>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</si>
  <si>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</si>
  <si>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</si>
  <si>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</si>
  <si>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</si>
  <si>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</si>
  <si>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</si>
  <si>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</si>
  <si>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</si>
  <si>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</si>
  <si>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</si>
  <si>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</si>
  <si>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</si>
  <si>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</si>
  <si>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</si>
  <si>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</si>
  <si>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</si>
  <si>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</si>
  <si>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</si>
  <si>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</si>
  <si>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</si>
  <si>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</si>
  <si>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</si>
  <si>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</si>
  <si>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</si>
  <si>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</si>
  <si>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</si>
  <si>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</si>
  <si>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</si>
  <si>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</si>
  <si>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</si>
  <si>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</si>
  <si>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</si>
  <si>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</si>
  <si>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</si>
  <si>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</si>
  <si>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</si>
  <si>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</si>
  <si>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</si>
  <si>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</si>
  <si>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</si>
  <si>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</si>
  <si>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</si>
  <si>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</si>
  <si>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</si>
  <si>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</si>
  <si>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</si>
  <si>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</si>
  <si>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</si>
  <si>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</si>
  <si>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</si>
  <si>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</si>
  <si>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</si>
  <si>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</si>
  <si>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</si>
  <si>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</si>
  <si>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</si>
  <si>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</si>
  <si>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</si>
  <si>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</si>
  <si>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</si>
  <si>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</si>
  <si>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</si>
  <si>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</si>
  <si>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</si>
  <si>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</si>
  <si>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</si>
  <si>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</si>
  <si>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</si>
  <si>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</si>
  <si>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</si>
  <si>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</si>
  <si>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</si>
  <si>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</si>
  <si>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</si>
  <si>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</si>
  <si>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</si>
  <si>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</si>
  <si>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</si>
  <si>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</si>
  <si>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</si>
  <si>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</si>
  <si>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</si>
  <si>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</si>
  <si>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</si>
  <si>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</si>
  <si>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</si>
  <si>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</si>
  <si>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</si>
  <si>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</si>
  <si>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</si>
  <si>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</si>
  <si>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</si>
  <si>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</si>
  <si>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</si>
  <si>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</si>
  <si>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</si>
  <si>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</si>
  <si>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</si>
  <si>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</si>
  <si>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</si>
  <si>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</si>
  <si>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</si>
  <si>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</si>
  <si>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</si>
  <si>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</si>
  <si>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</si>
  <si>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</si>
  <si>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</si>
  <si>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</si>
  <si>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</si>
  <si>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</si>
  <si>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</si>
  <si>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</si>
  <si>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</si>
  <si>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</si>
  <si>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</si>
  <si>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</si>
  <si>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</si>
  <si>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</si>
  <si>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</si>
  <si>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</si>
  <si>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</si>
  <si>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</si>
  <si>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</si>
  <si>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</si>
  <si>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</si>
  <si>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</si>
  <si>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</si>
  <si>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</si>
  <si>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</si>
  <si>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</si>
  <si>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</si>
  <si>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</si>
  <si>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</si>
  <si>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</si>
  <si>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</si>
  <si>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</si>
  <si>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</si>
  <si>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</si>
  <si>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</si>
  <si>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</si>
  <si>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</si>
  <si>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</si>
  <si>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</si>
  <si>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</si>
  <si>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</si>
  <si>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</si>
  <si>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</si>
  <si>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</si>
  <si>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</si>
  <si>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</si>
  <si>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</si>
  <si>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</si>
  <si>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</si>
  <si>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</si>
  <si>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</si>
  <si>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</si>
  <si>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</si>
  <si>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</si>
  <si>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</si>
  <si>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</si>
  <si>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</si>
  <si>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</si>
  <si>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</si>
  <si>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</si>
  <si>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</si>
  <si>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</si>
  <si>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</si>
  <si>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</si>
  <si>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</si>
  <si>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</si>
  <si>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</si>
  <si>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</si>
  <si>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</si>
  <si>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</si>
  <si>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</si>
  <si>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</si>
  <si>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</si>
  <si>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</si>
  <si>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</si>
  <si>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</si>
  <si>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</si>
  <si>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</si>
  <si>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</si>
  <si>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</si>
  <si>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</si>
  <si>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</si>
  <si>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</si>
  <si>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</si>
  <si>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</si>
  <si>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</si>
  <si>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</si>
  <si>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</si>
  <si>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</si>
  <si>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</si>
  <si>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</si>
  <si>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</si>
  <si>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</si>
  <si>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</si>
  <si>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</si>
  <si>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</si>
  <si>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</si>
  <si>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</si>
  <si>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</si>
  <si>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</si>
  <si>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</si>
  <si>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</si>
  <si>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</si>
  <si>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</si>
  <si>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</si>
  <si>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</si>
  <si>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</si>
  <si>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</si>
  <si>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</si>
  <si>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</si>
  <si>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</si>
  <si>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</si>
  <si>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</si>
  <si>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</si>
  <si>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</si>
  <si>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</si>
  <si>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</si>
  <si>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</si>
  <si>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</si>
  <si>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</si>
  <si>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</si>
  <si>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</si>
  <si>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</si>
  <si>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</si>
  <si>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</si>
  <si>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</si>
  <si>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</si>
  <si>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</si>
  <si>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</si>
  <si>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</si>
  <si>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</si>
  <si>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</si>
  <si>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</si>
  <si>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</si>
  <si>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</si>
  <si>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</si>
  <si>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</si>
  <si>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</si>
  <si>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</si>
  <si>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</si>
  <si>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</si>
  <si>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</si>
  <si>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</si>
  <si>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</si>
  <si>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</si>
  <si>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</si>
  <si>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</si>
  <si>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</si>
  <si>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</si>
  <si>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</si>
  <si>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</si>
  <si>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</si>
  <si>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</si>
  <si>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</si>
  <si>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</si>
  <si>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</si>
  <si>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</si>
  <si>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</si>
  <si>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</si>
  <si>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</si>
  <si>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</si>
  <si>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</si>
  <si>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</si>
  <si>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</si>
  <si>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</si>
  <si>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</si>
  <si>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</si>
  <si>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</si>
  <si>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</si>
  <si>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</si>
  <si>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</si>
  <si>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</si>
  <si>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</si>
  <si>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</si>
  <si>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</si>
  <si>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</si>
  <si>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</si>
  <si>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</si>
  <si>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</si>
  <si>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</si>
  <si>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</si>
  <si>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</si>
  <si>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</si>
  <si>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</si>
  <si>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</si>
  <si>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</si>
  <si>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</si>
  <si>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</si>
  <si>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</si>
  <si>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</si>
  <si>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</si>
  <si>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</si>
  <si>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</si>
  <si>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</si>
  <si>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</si>
  <si>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</si>
  <si>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</si>
  <si>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</si>
  <si>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</si>
  <si>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</si>
  <si>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</si>
  <si>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</si>
  <si>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</si>
  <si>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</si>
  <si>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</si>
  <si>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</si>
  <si>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</si>
  <si>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</si>
  <si>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</si>
  <si>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</si>
  <si>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</si>
  <si>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</si>
  <si>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</si>
  <si>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</si>
  <si>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</si>
  <si>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</si>
  <si>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</si>
  <si>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</si>
  <si>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</si>
  <si>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</si>
  <si>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</si>
  <si>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</si>
  <si>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</si>
  <si>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</si>
  <si>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</si>
  <si>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</si>
  <si>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</si>
  <si>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</si>
  <si>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</si>
  <si>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</si>
  <si>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</si>
  <si>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</si>
  <si>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</si>
  <si>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</si>
  <si>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</si>
  <si>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</si>
  <si>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</si>
  <si>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</si>
  <si>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</si>
  <si>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</si>
  <si>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</si>
  <si>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</si>
  <si>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</si>
  <si>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</si>
  <si>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</si>
  <si>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</si>
  <si>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</si>
  <si>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</si>
  <si>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</si>
  <si>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</si>
  <si>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</si>
  <si>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</si>
  <si>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</si>
  <si>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</si>
  <si>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</si>
  <si>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</si>
  <si>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</si>
  <si>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</si>
  <si>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</si>
  <si>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</si>
  <si>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</si>
  <si>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</si>
  <si>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</si>
  <si>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</si>
  <si>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</si>
  <si>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</si>
  <si>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</si>
  <si>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</si>
  <si>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</si>
  <si>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</si>
  <si>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</si>
  <si>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</si>
  <si>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</si>
  <si>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</si>
  <si>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</si>
  <si>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</si>
  <si>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</si>
  <si>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</si>
  <si>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</si>
  <si>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</si>
  <si>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</si>
  <si>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</si>
  <si>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</si>
  <si>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</si>
  <si>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</si>
  <si>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</si>
  <si>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</si>
  <si>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</si>
  <si>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</si>
  <si>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</si>
  <si>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</si>
  <si>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</si>
  <si>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</si>
  <si>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</si>
  <si>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</si>
  <si>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</si>
  <si>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</si>
  <si>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</si>
  <si>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</si>
  <si>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</si>
  <si>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</si>
  <si>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</si>
  <si>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</si>
  <si>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</si>
  <si>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</si>
  <si>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</si>
  <si>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</si>
  <si>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</si>
  <si>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</si>
  <si>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</si>
  <si>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</si>
  <si>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</si>
  <si>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</si>
  <si>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</si>
  <si>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</si>
  <si>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</si>
  <si>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</si>
  <si>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</si>
  <si>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</si>
  <si>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</si>
  <si>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</si>
  <si>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</si>
  <si>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</si>
  <si>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</si>
  <si>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</si>
  <si>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</si>
  <si>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</si>
  <si>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</si>
  <si>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</si>
  <si>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</si>
  <si>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</si>
  <si>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</si>
  <si>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</si>
  <si>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</si>
  <si>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</si>
  <si>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</si>
  <si>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</si>
  <si>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</si>
  <si>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</si>
  <si>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</si>
  <si>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</si>
  <si>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</si>
  <si>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</si>
  <si>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</si>
  <si>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</si>
  <si>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</si>
  <si>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</si>
  <si>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</si>
  <si>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</si>
  <si>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</si>
  <si>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</si>
  <si>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</si>
  <si>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</si>
  <si>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</si>
  <si>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</si>
  <si>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</si>
  <si>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</si>
  <si>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</si>
  <si>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</si>
  <si>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</si>
  <si>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</si>
  <si>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</si>
  <si>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</si>
  <si>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</si>
  <si>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</si>
  <si>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</si>
  <si>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</si>
  <si>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</si>
  <si>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</si>
  <si>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</si>
  <si>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</si>
  <si>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</si>
  <si>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</si>
  <si>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</si>
  <si>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</si>
  <si>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</si>
  <si>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</si>
  <si>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</si>
  <si>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</si>
  <si>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</si>
  <si>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</si>
  <si>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</si>
  <si>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</si>
  <si>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</si>
  <si>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</si>
  <si>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</si>
  <si>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</si>
  <si>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</si>
  <si>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</si>
  <si>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</si>
  <si>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</si>
  <si>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</si>
  <si>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</si>
  <si>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</si>
  <si>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</si>
  <si>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</si>
  <si>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</si>
  <si>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</si>
  <si>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</si>
  <si>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</si>
  <si>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</si>
  <si>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</si>
  <si>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</si>
  <si>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</si>
  <si>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</si>
  <si>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</si>
  <si>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</si>
  <si>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</si>
  <si>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</si>
  <si>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</si>
  <si>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</si>
  <si>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</si>
  <si>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</si>
  <si>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</si>
  <si>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</si>
  <si>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</si>
  <si>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</si>
  <si>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</si>
  <si>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</si>
  <si>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</si>
  <si>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</si>
  <si>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</si>
  <si>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</si>
  <si>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</si>
  <si>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</si>
  <si>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</si>
  <si>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</si>
  <si>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</si>
  <si>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</si>
  <si>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</si>
  <si>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</si>
  <si>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</si>
  <si>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</si>
  <si>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</si>
  <si>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</si>
  <si>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</si>
  <si>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</si>
  <si>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</si>
  <si>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</si>
  <si>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</si>
  <si>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</si>
  <si>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</si>
  <si>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</si>
  <si>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</si>
  <si>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</si>
  <si>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</si>
  <si>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</si>
  <si>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</si>
  <si>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</si>
  <si>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</si>
  <si>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</si>
  <si>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</si>
  <si>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</si>
  <si>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</si>
  <si>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</si>
  <si>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</si>
  <si>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</si>
  <si>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</si>
  <si>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</si>
  <si>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</si>
  <si>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</si>
  <si>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</si>
  <si>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</si>
  <si>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</si>
  <si>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</si>
  <si>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</si>
  <si>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</si>
  <si>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</si>
  <si>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</si>
  <si>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</si>
  <si>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</si>
  <si>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</si>
  <si>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</si>
  <si>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</si>
  <si>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</si>
  <si>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</si>
  <si>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</si>
  <si>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</si>
  <si>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</si>
  <si>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</si>
  <si>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</si>
  <si>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</si>
  <si>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</si>
  <si>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</si>
  <si>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</si>
  <si>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</si>
  <si>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</si>
  <si>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</si>
  <si>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</si>
  <si>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</si>
  <si>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</si>
  <si>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</si>
  <si>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</si>
  <si>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</si>
  <si>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</si>
  <si>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</si>
  <si>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</si>
  <si>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</si>
  <si>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</si>
  <si>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</si>
  <si>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</si>
  <si>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</si>
  <si>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</si>
  <si>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</si>
  <si>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</si>
  <si>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</si>
  <si>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</si>
  <si>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</si>
  <si>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</si>
  <si>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</si>
  <si>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</si>
  <si>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</si>
  <si>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</si>
  <si>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</si>
  <si>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</si>
  <si>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</si>
  <si>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</si>
  <si>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</si>
  <si>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</si>
  <si>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</si>
  <si>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</si>
  <si>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</si>
  <si>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</si>
  <si>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</si>
  <si>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</si>
  <si>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</si>
  <si>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</si>
  <si>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</si>
  <si>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</si>
  <si>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</si>
  <si>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</si>
  <si>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</si>
  <si>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</si>
  <si>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</si>
  <si>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</si>
  <si>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</si>
  <si>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</si>
  <si>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</si>
  <si>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</si>
  <si>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</si>
  <si>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</si>
  <si>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</si>
  <si>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</si>
  <si>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</si>
  <si>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</si>
  <si>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</si>
  <si>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</si>
  <si>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</si>
  <si>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</si>
  <si>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</si>
  <si>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</si>
  <si>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</si>
  <si>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</si>
  <si>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</si>
  <si>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</si>
  <si>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</si>
  <si>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</si>
  <si>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</si>
  <si>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</si>
  <si>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</si>
  <si>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</si>
  <si>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</si>
  <si>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</si>
  <si>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</si>
  <si>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</si>
  <si>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</si>
  <si>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</si>
  <si>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</si>
  <si>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</si>
  <si>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</si>
  <si>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</si>
  <si>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</si>
  <si>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</si>
  <si>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</si>
  <si>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</si>
  <si>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</si>
  <si>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</si>
  <si>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</si>
  <si>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</si>
  <si>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</si>
  <si>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</si>
  <si>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</si>
  <si>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</si>
  <si>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</si>
  <si>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</si>
  <si>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</si>
  <si>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</si>
  <si>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</si>
  <si>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</si>
  <si>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</si>
  <si>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</si>
  <si>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</si>
  <si>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</si>
  <si>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</si>
  <si>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</si>
  <si>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</si>
  <si>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</si>
  <si>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</si>
  <si>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</si>
  <si>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</si>
  <si>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</si>
  <si>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</si>
  <si>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</si>
  <si>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</si>
  <si>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</si>
  <si>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</si>
  <si>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</si>
  <si>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</si>
  <si>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</si>
  <si>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</si>
  <si>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</si>
  <si>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</si>
  <si>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</si>
  <si>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</si>
  <si>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</si>
  <si>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</si>
  <si>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</si>
  <si>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</si>
  <si>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</si>
  <si>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</si>
  <si>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</si>
  <si>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</si>
  <si>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</si>
  <si>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</si>
  <si>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</si>
  <si>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</si>
  <si>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</si>
  <si>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</si>
  <si>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</si>
  <si>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</si>
  <si>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</si>
  <si>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</si>
  <si>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</si>
  <si>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</si>
  <si>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</si>
  <si>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</si>
  <si>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</si>
  <si>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</si>
  <si>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</si>
  <si>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</si>
  <si>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</si>
  <si>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</si>
  <si>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</si>
  <si>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</si>
  <si>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</si>
  <si>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</si>
  <si>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</si>
  <si>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</si>
  <si>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</si>
  <si>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</si>
  <si>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</si>
  <si>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</si>
  <si>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</si>
  <si>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</si>
  <si>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</si>
  <si>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</si>
  <si>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</si>
  <si>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</si>
  <si>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</si>
  <si>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</si>
  <si>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</si>
  <si>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</si>
  <si>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</si>
  <si>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</si>
  <si>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</si>
  <si>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</si>
  <si>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</si>
  <si>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</si>
  <si>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</si>
  <si>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</si>
  <si>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</si>
  <si>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</si>
  <si>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</si>
  <si>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</si>
  <si>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</si>
  <si>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</si>
  <si>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</si>
  <si>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</si>
  <si>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</si>
  <si>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</si>
  <si>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</si>
  <si>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</si>
  <si>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</si>
  <si>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</si>
  <si>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</si>
  <si>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</si>
  <si>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</si>
  <si>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</si>
  <si>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</si>
  <si>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</si>
  <si>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</si>
  <si>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</si>
  <si>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</si>
  <si>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</si>
  <si>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</si>
  <si>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</si>
  <si>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</si>
  <si>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</si>
  <si>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</si>
  <si>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</si>
  <si>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</si>
  <si>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</si>
  <si>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</si>
  <si>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</si>
  <si>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</si>
  <si>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</si>
  <si>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</si>
  <si>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</si>
  <si>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</si>
  <si>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</si>
  <si>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</si>
  <si>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</si>
  <si>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</si>
  <si>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</si>
  <si>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</si>
  <si>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</si>
  <si>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</si>
  <si>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</si>
  <si>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</si>
  <si>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</si>
  <si>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</si>
  <si>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</si>
  <si>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</si>
  <si>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</si>
  <si>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</si>
  <si>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</si>
  <si>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</si>
  <si>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</si>
  <si>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</si>
  <si>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</si>
  <si>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</si>
  <si>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</si>
  <si>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</si>
  <si>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</si>
  <si>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</si>
  <si>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</si>
  <si>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</si>
  <si>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</si>
  <si>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</si>
  <si>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</si>
  <si>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</si>
  <si>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</si>
  <si>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</si>
  <si>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</si>
  <si>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</si>
  <si>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</si>
  <si>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</si>
  <si>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</si>
  <si>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</si>
  <si>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</si>
  <si>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</si>
  <si>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</si>
  <si>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</si>
  <si>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</si>
  <si>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</si>
  <si>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</si>
  <si>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</si>
  <si>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</si>
  <si>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</si>
  <si>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</si>
  <si>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</si>
  <si>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</si>
  <si>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</si>
  <si>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</si>
  <si>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</si>
  <si>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</si>
  <si>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</si>
  <si>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</si>
  <si>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</si>
  <si>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</si>
  <si>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</si>
  <si>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</si>
  <si>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</si>
  <si>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</si>
  <si>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</si>
  <si>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</si>
  <si>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</si>
  <si>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</si>
  <si>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</si>
  <si>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</si>
  <si>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</si>
  <si>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</si>
  <si>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</si>
  <si>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</si>
  <si>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</si>
  <si>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</si>
  <si>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</si>
  <si>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</si>
  <si>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</si>
  <si>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</si>
  <si>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</si>
  <si>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</si>
  <si>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</si>
  <si>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</si>
  <si>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</si>
  <si>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</si>
  <si>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</si>
  <si>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</si>
  <si>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</si>
  <si>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</si>
  <si>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</si>
  <si>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</si>
  <si>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</si>
  <si>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</si>
  <si>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</si>
  <si>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</si>
  <si>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</si>
  <si>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</si>
  <si>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</si>
  <si>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</si>
  <si>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</si>
  <si>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</si>
  <si>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</si>
  <si>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</si>
  <si>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</si>
  <si>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</si>
  <si>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</si>
  <si>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</si>
  <si>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</si>
  <si>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</si>
  <si>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</si>
  <si>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</si>
  <si>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</si>
  <si>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</si>
  <si>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</si>
  <si>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</si>
  <si>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</si>
  <si>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</si>
  <si>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</si>
  <si>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</si>
  <si>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</si>
  <si>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</si>
  <si>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</si>
  <si>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</si>
  <si>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</si>
  <si>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</si>
  <si>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</si>
  <si>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</si>
  <si>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</si>
  <si>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</si>
  <si>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</si>
  <si>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</si>
  <si>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</si>
  <si>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</si>
  <si>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</si>
  <si>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</si>
  <si>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</si>
  <si>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</si>
  <si>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</si>
  <si>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</si>
  <si>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</si>
  <si>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</si>
  <si>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</si>
  <si>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</si>
  <si>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</si>
  <si>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</si>
  <si>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</si>
  <si>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</si>
  <si>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</si>
  <si>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</si>
  <si>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</si>
  <si>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</si>
  <si>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</si>
  <si>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</si>
  <si>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</si>
  <si>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</si>
  <si>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</si>
  <si>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</si>
  <si>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</si>
  <si>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</si>
  <si>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</si>
  <si>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</si>
  <si>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</si>
  <si>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</si>
  <si>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</si>
  <si>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</si>
  <si>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</si>
  <si>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</si>
  <si>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</si>
  <si>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</si>
  <si>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</si>
  <si>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</si>
  <si>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</si>
  <si>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</si>
  <si>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</si>
  <si>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</si>
  <si>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</si>
  <si>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</si>
  <si>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</si>
  <si>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</si>
  <si>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</si>
  <si>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</si>
  <si>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</si>
  <si>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</si>
  <si>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</si>
  <si>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</si>
  <si>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</si>
  <si>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</si>
  <si>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</si>
  <si>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</si>
  <si>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</si>
  <si>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</si>
  <si>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</si>
  <si>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</si>
  <si>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</si>
  <si>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</si>
  <si>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</si>
  <si>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</si>
  <si>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</si>
  <si>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</si>
  <si>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</si>
  <si>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</si>
  <si>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</si>
  <si>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</si>
  <si>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</si>
  <si>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</si>
  <si>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</si>
  <si>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</si>
  <si>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</si>
  <si>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</si>
  <si>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</si>
  <si>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</si>
  <si>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</si>
  <si>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</si>
  <si>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</si>
  <si>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</si>
  <si>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</si>
  <si>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</si>
  <si>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</si>
  <si>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</si>
  <si>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</si>
  <si>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</si>
  <si>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</si>
  <si>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</si>
  <si>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</si>
  <si>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</si>
  <si>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</si>
  <si>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</si>
  <si>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</si>
  <si>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</si>
  <si>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</si>
  <si>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</si>
  <si>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</si>
  <si>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</si>
  <si>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</si>
  <si>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</si>
  <si>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</si>
  <si>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</si>
  <si>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</si>
  <si>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</si>
  <si>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</si>
  <si>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</si>
  <si>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</si>
  <si>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</si>
  <si>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</si>
  <si>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</si>
  <si>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</si>
  <si>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</si>
  <si>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</si>
  <si>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</si>
  <si>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</si>
  <si>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</si>
  <si>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</si>
  <si>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</si>
  <si>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</si>
  <si>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</si>
  <si>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</si>
  <si>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</si>
  <si>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</si>
  <si>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</si>
  <si>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</si>
  <si>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</si>
  <si>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</si>
  <si>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</si>
  <si>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</si>
  <si>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</si>
  <si>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</si>
  <si>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</si>
  <si>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</si>
  <si>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</si>
  <si>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</si>
  <si>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</si>
  <si>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</si>
  <si>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</si>
  <si>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</si>
  <si>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</si>
  <si>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</si>
  <si>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</si>
  <si>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</si>
  <si>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</si>
  <si>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</si>
  <si>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</si>
  <si>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</si>
  <si>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</si>
  <si>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</si>
  <si>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</si>
  <si>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</si>
  <si>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</si>
  <si>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</si>
  <si>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</si>
  <si>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</si>
  <si>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</si>
  <si>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</si>
  <si>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</si>
  <si>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</si>
  <si>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</si>
  <si>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</si>
  <si>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</si>
  <si>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</si>
  <si>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</si>
  <si>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</si>
  <si>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</si>
  <si>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</si>
  <si>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</si>
  <si>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</si>
  <si>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</si>
  <si>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</si>
  <si>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</si>
  <si>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</si>
  <si>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</si>
  <si>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</si>
  <si>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</si>
  <si>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</si>
  <si>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</si>
  <si>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</si>
  <si>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</si>
  <si>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</si>
  <si>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</si>
  <si>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</si>
  <si>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</si>
  <si>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</si>
  <si>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</si>
  <si>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</si>
  <si>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</si>
  <si>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</si>
  <si>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</si>
  <si>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</si>
  <si>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</si>
  <si>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</si>
  <si>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</si>
  <si>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</si>
  <si>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</si>
  <si>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</si>
  <si>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</si>
  <si>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</si>
  <si>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</si>
  <si>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</si>
  <si>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</si>
  <si>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</si>
  <si>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</si>
  <si>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</si>
  <si>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</si>
  <si>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</si>
  <si>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</si>
  <si>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</si>
  <si>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</si>
  <si>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</si>
  <si>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</si>
  <si>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</si>
  <si>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</si>
  <si>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</si>
  <si>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</si>
  <si>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</si>
  <si>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</si>
  <si>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</si>
  <si>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</si>
  <si>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</si>
  <si>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</si>
  <si>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</si>
  <si>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</si>
  <si>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</si>
  <si>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</si>
  <si>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</si>
  <si>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</si>
  <si>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</si>
  <si>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</si>
  <si>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</si>
  <si>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</si>
  <si>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</si>
  <si>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</si>
  <si>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</si>
  <si>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</si>
  <si>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</si>
  <si>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</si>
  <si>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</si>
  <si>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</si>
  <si>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</si>
  <si>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</si>
  <si>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</si>
  <si>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</si>
  <si>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</si>
  <si>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</si>
  <si>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</si>
  <si>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</si>
  <si>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</si>
  <si>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</si>
  <si>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</si>
  <si>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</si>
  <si>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</si>
  <si>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</si>
  <si>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</si>
  <si>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</si>
  <si>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</si>
  <si>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</si>
  <si>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</si>
  <si>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</si>
  <si>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</si>
  <si>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</si>
  <si>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</si>
  <si>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</si>
  <si>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</si>
  <si>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</si>
  <si>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</si>
  <si>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</si>
  <si>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</si>
  <si>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</si>
  <si>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</si>
  <si>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</si>
  <si>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</si>
  <si>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</si>
  <si>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</si>
  <si>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</si>
  <si>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</si>
  <si>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</si>
  <si>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</si>
  <si>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</si>
  <si>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</si>
  <si>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</si>
  <si>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</si>
  <si>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</si>
  <si>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</si>
  <si>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</si>
  <si>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</si>
  <si>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</si>
  <si>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</si>
  <si>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</si>
  <si>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</si>
  <si>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</si>
  <si>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</si>
  <si>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</si>
  <si>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</si>
  <si>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</si>
  <si>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</si>
  <si>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</si>
  <si>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</si>
  <si>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</si>
  <si>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</si>
  <si>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</si>
  <si>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</si>
  <si>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</si>
  <si>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</si>
  <si>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</si>
  <si>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</si>
  <si>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</si>
  <si>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</si>
  <si>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</si>
  <si>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</si>
  <si>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</si>
  <si>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</si>
  <si>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</si>
  <si>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</si>
  <si>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</si>
  <si>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</si>
  <si>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</si>
  <si>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</si>
  <si>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</si>
  <si>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</si>
  <si>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</si>
  <si>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</si>
  <si>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</si>
  <si>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</si>
  <si>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</si>
  <si>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</si>
  <si>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</si>
  <si>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</si>
  <si>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</si>
  <si>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</si>
  <si>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</si>
  <si>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</si>
  <si>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</si>
  <si>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</si>
  <si>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</si>
  <si>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</si>
  <si>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</si>
  <si>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</si>
  <si>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</si>
  <si>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</si>
  <si>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</si>
  <si>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</si>
  <si>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</si>
  <si>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</si>
  <si>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</si>
  <si>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</si>
  <si>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</si>
  <si>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</si>
  <si>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</si>
  <si>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</si>
  <si>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</si>
  <si>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</si>
  <si>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</si>
  <si>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</si>
  <si>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</si>
  <si>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</si>
  <si>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</si>
  <si>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</si>
  <si>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</si>
  <si>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</si>
  <si>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</si>
  <si>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</si>
  <si>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</si>
  <si>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</si>
  <si>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</si>
  <si>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</si>
  <si>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</si>
  <si>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</si>
  <si>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</si>
  <si>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</si>
  <si>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</si>
  <si>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</si>
  <si>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</si>
  <si>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</si>
  <si>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</si>
  <si>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</si>
  <si>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</si>
  <si>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</si>
  <si>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</si>
  <si>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</si>
  <si>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</si>
  <si>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</si>
  <si>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</si>
  <si>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</si>
  <si>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</si>
  <si>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</si>
  <si>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</si>
  <si>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</si>
  <si>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</si>
  <si>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</si>
  <si>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</si>
  <si>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</si>
  <si>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</si>
  <si>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</si>
  <si>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</si>
  <si>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</si>
  <si>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</si>
  <si>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</si>
  <si>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</si>
  <si>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</si>
  <si>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</si>
  <si>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</si>
  <si>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</si>
  <si>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</si>
  <si>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</si>
  <si>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</si>
  <si>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</si>
  <si>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</si>
  <si>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</si>
  <si>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</si>
  <si>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</si>
  <si>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</si>
  <si>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</si>
  <si>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</si>
  <si>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</si>
  <si>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</si>
  <si>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</si>
  <si>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</si>
  <si>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</si>
  <si>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</si>
  <si>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</si>
  <si>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</si>
  <si>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</si>
  <si>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</si>
  <si>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</si>
  <si>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</si>
  <si>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</si>
  <si>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</si>
  <si>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</si>
  <si>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</si>
  <si>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</si>
  <si>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</si>
  <si>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</si>
  <si>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</si>
  <si>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</si>
  <si>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</si>
  <si>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</si>
  <si>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</si>
  <si>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</si>
  <si>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</si>
  <si>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</si>
  <si>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</si>
  <si>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</si>
  <si>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</si>
  <si>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</si>
  <si>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</si>
  <si>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</si>
  <si>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</si>
  <si>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</si>
  <si>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</si>
  <si>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</si>
  <si>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</si>
  <si>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</si>
  <si>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</si>
  <si>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</si>
  <si>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</si>
  <si>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</si>
  <si>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</si>
  <si>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</si>
  <si>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</si>
  <si>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</si>
  <si>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</si>
  <si>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</si>
  <si>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</si>
  <si>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</si>
  <si>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</si>
  <si>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</si>
  <si>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</si>
  <si>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</si>
  <si>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</si>
  <si>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</si>
  <si>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</si>
  <si>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</si>
  <si>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</si>
  <si>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</si>
  <si>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</si>
  <si>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</si>
  <si>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</si>
  <si>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</si>
  <si>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</si>
  <si>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</si>
  <si>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</si>
  <si>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</si>
  <si>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</si>
  <si>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</si>
  <si>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</si>
  <si>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</si>
  <si>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</si>
  <si>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</si>
  <si>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</si>
  <si>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</si>
  <si>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</si>
  <si>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</si>
  <si>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</si>
  <si>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</si>
  <si>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</si>
  <si>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</si>
  <si>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</si>
  <si>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</si>
  <si>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</si>
  <si>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</si>
  <si>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</si>
  <si>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</si>
  <si>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</si>
  <si>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</si>
  <si>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</si>
  <si>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</si>
  <si>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</si>
  <si>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</si>
  <si>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</si>
  <si>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</si>
  <si>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</si>
  <si>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</si>
  <si>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</si>
  <si>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</si>
  <si>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</si>
  <si>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</si>
  <si>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</si>
  <si>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</si>
  <si>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</si>
  <si>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</si>
  <si>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</si>
  <si>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</si>
  <si>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</si>
  <si>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</si>
  <si>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</si>
  <si>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</si>
  <si>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</si>
  <si>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</si>
  <si>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</si>
  <si>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</si>
  <si>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</si>
  <si>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</si>
  <si>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</si>
  <si>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</si>
  <si>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</si>
  <si>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</si>
  <si>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</si>
  <si>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</si>
  <si>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</si>
  <si>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</si>
  <si>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</si>
  <si>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</si>
  <si>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</si>
  <si>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</si>
  <si>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</si>
  <si>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</si>
  <si>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</si>
  <si>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</si>
  <si>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</si>
  <si>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</si>
  <si>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</si>
  <si>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</si>
  <si>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</si>
  <si>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</si>
  <si>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</si>
  <si>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</si>
  <si>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</si>
  <si>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</si>
  <si>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</si>
  <si>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</si>
  <si>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</si>
  <si>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</si>
  <si>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</si>
  <si>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</si>
  <si>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</si>
  <si>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</si>
  <si>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</si>
  <si>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</si>
  <si>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</si>
  <si>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</si>
  <si>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</si>
  <si>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</si>
  <si>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</si>
  <si>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</si>
  <si>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</si>
  <si>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</si>
  <si>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</si>
  <si>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</si>
  <si>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</si>
  <si>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</si>
  <si>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</si>
  <si>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</si>
  <si>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</si>
  <si>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</si>
  <si>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</si>
  <si>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</si>
  <si>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</si>
  <si>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</si>
  <si>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</si>
  <si>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</si>
  <si>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</si>
  <si>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</si>
  <si>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</si>
  <si>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</si>
  <si>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</si>
  <si>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</si>
  <si>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</si>
  <si>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</si>
  <si>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</si>
  <si>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</si>
  <si>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</si>
  <si>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</si>
  <si>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</si>
  <si>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</si>
  <si>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</si>
  <si>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</si>
  <si>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</si>
  <si>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</si>
  <si>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</si>
  <si>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</si>
  <si>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</si>
  <si>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</si>
  <si>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</si>
  <si>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</si>
  <si>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</si>
  <si>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</si>
  <si>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</si>
  <si>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</si>
  <si>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</si>
  <si>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</si>
  <si>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</si>
  <si>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</si>
  <si>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</si>
  <si>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</si>
  <si>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</si>
  <si>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</si>
  <si>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</si>
  <si>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</si>
  <si>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</si>
  <si>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</si>
  <si>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</si>
  <si>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</si>
  <si>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</si>
  <si>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</si>
  <si>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</si>
  <si>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</si>
  <si>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</si>
  <si>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</si>
  <si>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</si>
  <si>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</si>
  <si>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</si>
  <si>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</si>
  <si>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</si>
  <si>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</si>
  <si>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</si>
  <si>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</si>
  <si>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</si>
  <si>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</si>
  <si>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</si>
  <si>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</si>
  <si>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</si>
  <si>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</si>
  <si>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</si>
  <si>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</si>
  <si>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</si>
  <si>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</si>
  <si>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</si>
  <si>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</si>
  <si>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</si>
  <si>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</si>
  <si>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</si>
  <si>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</si>
  <si>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</si>
  <si>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</si>
  <si>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</si>
  <si>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</si>
  <si>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</si>
  <si>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</si>
  <si>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</si>
  <si>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</si>
  <si>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</si>
  <si>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</si>
  <si>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</si>
  <si>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</si>
  <si>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</si>
  <si>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</si>
  <si>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</si>
  <si>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</si>
  <si>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</si>
  <si>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</si>
  <si>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</si>
  <si>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</si>
  <si>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</si>
  <si>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</si>
  <si>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</si>
  <si>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</si>
  <si>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</si>
  <si>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</si>
  <si>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</si>
  <si>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</si>
  <si>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</si>
  <si>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</si>
  <si>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</si>
  <si>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</si>
  <si>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</si>
  <si>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</si>
  <si>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</si>
  <si>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</si>
  <si>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</si>
  <si>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</si>
  <si>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</si>
  <si>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</si>
  <si>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</si>
  <si>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</si>
  <si>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</si>
  <si>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</si>
  <si>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</si>
  <si>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</si>
  <si>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</si>
  <si>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</si>
  <si>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</si>
  <si>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</si>
  <si>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</si>
  <si>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</si>
  <si>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</si>
  <si>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</si>
  <si>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</si>
  <si>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</si>
  <si>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</si>
  <si>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</si>
  <si>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</si>
  <si>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</si>
  <si>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</si>
  <si>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</si>
  <si>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</si>
  <si>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</si>
  <si>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</si>
  <si>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</si>
  <si>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</si>
  <si>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</si>
  <si>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</si>
  <si>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</si>
  <si>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</si>
  <si>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</si>
  <si>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</si>
  <si>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</si>
  <si>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</si>
  <si>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</si>
  <si>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</si>
  <si>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</si>
  <si>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</si>
  <si>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</si>
  <si>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</si>
  <si>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</si>
  <si>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</si>
  <si>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</si>
  <si>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</si>
  <si>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</si>
  <si>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</si>
  <si>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</si>
  <si>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</si>
  <si>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</si>
  <si>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</si>
  <si>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</si>
  <si>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</si>
  <si>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</si>
  <si>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</si>
  <si>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</si>
  <si>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</si>
  <si>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</si>
  <si>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</si>
  <si>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</si>
  <si>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</si>
  <si>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</si>
  <si>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</si>
  <si>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</si>
  <si>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</si>
  <si>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</si>
  <si>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</si>
  <si>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</si>
  <si>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</si>
  <si>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</si>
  <si>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</si>
  <si>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</si>
  <si>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</si>
  <si>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</si>
  <si>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</si>
  <si>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</si>
  <si>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</si>
  <si>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</si>
  <si>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</si>
  <si>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</si>
  <si>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</si>
  <si>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</si>
  <si>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</si>
  <si>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</si>
  <si>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</si>
  <si>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</si>
  <si>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</si>
  <si>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</si>
  <si>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</si>
  <si>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</si>
  <si>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</si>
  <si>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</si>
  <si>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</si>
  <si>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</si>
  <si>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</si>
  <si>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</si>
  <si>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</si>
  <si>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</si>
  <si>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</si>
  <si>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</si>
  <si>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</si>
  <si>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</si>
  <si>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</si>
  <si>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</si>
  <si>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</si>
  <si>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</si>
  <si>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</si>
  <si>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</si>
  <si>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</si>
  <si>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</si>
  <si>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</si>
  <si>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</si>
  <si>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</si>
  <si>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</si>
  <si>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</si>
  <si>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</si>
  <si>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</si>
  <si>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</si>
  <si>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</si>
  <si>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</si>
  <si>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</si>
  <si>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</si>
  <si>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</si>
  <si>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</si>
  <si>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</si>
  <si>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</si>
  <si>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</si>
  <si>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</si>
  <si>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</si>
  <si>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</si>
  <si>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</si>
  <si>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</si>
  <si>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</si>
  <si>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</si>
  <si>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</si>
  <si>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</si>
  <si>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</si>
  <si>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</si>
  <si>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</si>
  <si>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</si>
  <si>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</si>
  <si>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</si>
  <si>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</si>
  <si>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</si>
  <si>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</si>
  <si>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</si>
  <si>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</si>
  <si>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</si>
  <si>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</si>
  <si>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</si>
  <si>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</si>
  <si>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</si>
  <si>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</si>
  <si>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</si>
  <si>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</si>
  <si>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</si>
  <si>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</si>
  <si>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</si>
  <si>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</si>
  <si>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</si>
  <si>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</si>
  <si>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</si>
  <si>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</si>
  <si>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</si>
  <si>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</si>
  <si>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</si>
  <si>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</si>
  <si>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</si>
  <si>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</si>
  <si>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</si>
  <si>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</si>
  <si>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</si>
  <si>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</si>
  <si>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</si>
  <si>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</si>
  <si>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</si>
  <si>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</si>
  <si>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</si>
  <si>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</si>
  <si>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</si>
  <si>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</si>
  <si>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</si>
  <si>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</si>
  <si>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</si>
  <si>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</si>
  <si>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</si>
  <si>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</si>
  <si>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</si>
  <si>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</si>
  <si>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</si>
  <si>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</si>
  <si>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</si>
  <si>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</si>
  <si>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</si>
  <si>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</si>
  <si>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</si>
  <si>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</si>
  <si>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</si>
  <si>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</si>
  <si>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</si>
  <si>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</si>
  <si>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</si>
  <si>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</si>
  <si>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</si>
  <si>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</si>
  <si>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</si>
  <si>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</si>
  <si>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</si>
  <si>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</si>
  <si>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</si>
  <si>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</si>
  <si>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</si>
  <si>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</si>
  <si>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</si>
  <si>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</si>
  <si>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</si>
  <si>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</si>
  <si>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</si>
  <si>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</si>
  <si>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</si>
  <si>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</si>
  <si>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</si>
  <si>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</si>
  <si>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</si>
  <si>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</si>
  <si>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</si>
  <si>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</si>
  <si>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</si>
  <si>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</si>
  <si>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</si>
  <si>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</si>
  <si>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</si>
  <si>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</si>
  <si>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</si>
  <si>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</si>
  <si>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</si>
  <si>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</si>
  <si>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</si>
  <si>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</si>
  <si>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</si>
  <si>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</si>
  <si>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</si>
  <si>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</si>
  <si>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</si>
  <si>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</si>
  <si>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</si>
  <si>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</si>
  <si>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</si>
  <si>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</si>
  <si>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</si>
  <si>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</si>
  <si>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</si>
  <si>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</si>
  <si>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</si>
  <si>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</si>
  <si>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</si>
  <si>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</si>
  <si>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</si>
  <si>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</si>
  <si>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</si>
  <si>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</si>
  <si>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</si>
  <si>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</si>
  <si>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</si>
  <si>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</si>
  <si>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</si>
  <si>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</si>
  <si>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</si>
  <si>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</si>
  <si>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</si>
  <si>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</si>
  <si>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</si>
  <si>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</si>
  <si>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</si>
  <si>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</si>
  <si>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</si>
  <si>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</si>
  <si>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</si>
  <si>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</si>
  <si>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</si>
  <si>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</si>
  <si>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</si>
  <si>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</si>
  <si>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</si>
  <si>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</si>
  <si>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</si>
  <si>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</si>
  <si>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</si>
  <si>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</si>
  <si>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</si>
  <si>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</si>
  <si>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</si>
  <si>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</si>
  <si>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</si>
  <si>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</si>
  <si>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</si>
  <si>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</si>
  <si>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</si>
  <si>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</si>
  <si>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</si>
  <si>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</si>
  <si>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</si>
  <si>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</si>
  <si>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</si>
  <si>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</si>
  <si>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</si>
  <si>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</si>
  <si>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</si>
  <si>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</si>
  <si>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</si>
  <si>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</si>
  <si>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</si>
  <si>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</si>
  <si>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</si>
  <si>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</si>
  <si>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</si>
  <si>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</si>
  <si>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</si>
  <si>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</si>
  <si>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</si>
  <si>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</si>
  <si>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</si>
  <si>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</si>
  <si>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</si>
  <si>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</si>
  <si>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</si>
  <si>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</si>
  <si>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</si>
  <si>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</si>
  <si>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</si>
  <si>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</si>
  <si>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</si>
  <si>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</si>
  <si>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</si>
  <si>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</si>
  <si>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</si>
  <si>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</si>
  <si>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</si>
  <si>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</si>
  <si>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</si>
  <si>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</si>
  <si>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</si>
  <si>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</si>
  <si>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</si>
  <si>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</si>
  <si>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</si>
  <si>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</si>
  <si>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</si>
  <si>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</si>
  <si>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</si>
  <si>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</si>
  <si>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</si>
  <si>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</si>
  <si>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</si>
  <si>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</si>
  <si>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</si>
  <si>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</si>
  <si>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</si>
  <si>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</si>
  <si>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</si>
  <si>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</si>
  <si>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</si>
  <si>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</si>
  <si>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</si>
  <si>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</si>
  <si>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</si>
  <si>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</si>
  <si>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</si>
  <si>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</si>
  <si>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</si>
  <si>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</si>
  <si>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</si>
  <si>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</si>
  <si>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</si>
  <si>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</si>
  <si>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</si>
  <si>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</si>
  <si>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</si>
  <si>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</si>
  <si>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</si>
  <si>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</si>
  <si>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</si>
  <si>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</si>
  <si>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</si>
  <si>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</si>
  <si>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</si>
  <si>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</si>
  <si>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</si>
  <si>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</si>
  <si>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</si>
  <si>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</si>
  <si>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</si>
  <si>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</si>
  <si>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</si>
  <si>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</si>
  <si>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</si>
  <si>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</si>
  <si>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</si>
  <si>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</si>
  <si>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</si>
  <si>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</si>
  <si>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</si>
  <si>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</si>
  <si>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</si>
  <si>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</si>
  <si>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</si>
  <si>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</si>
  <si>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</si>
  <si>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</si>
  <si>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</si>
  <si>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</si>
  <si>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</si>
  <si>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</si>
  <si>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</si>
  <si>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</si>
  <si>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</si>
  <si>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</si>
  <si>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</si>
  <si>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</si>
  <si>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</si>
  <si>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</si>
  <si>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</si>
  <si>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</si>
  <si>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</si>
  <si>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</si>
  <si>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</si>
  <si>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</si>
  <si>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</si>
  <si>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</si>
  <si>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</si>
  <si>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</si>
  <si>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</si>
  <si>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</si>
  <si>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</si>
  <si>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</si>
  <si>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</si>
  <si>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</si>
  <si>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</si>
  <si>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</si>
  <si>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</si>
  <si>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</si>
  <si>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</si>
  <si>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</si>
  <si>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</si>
  <si>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</si>
  <si>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</si>
  <si>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</si>
  <si>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</si>
  <si>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</si>
  <si>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</si>
  <si>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</si>
  <si>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</si>
  <si>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</si>
  <si>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</si>
  <si>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</si>
  <si>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</si>
  <si>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</si>
  <si>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</si>
  <si>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</si>
  <si>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</si>
  <si>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</si>
  <si>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</si>
  <si>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</si>
  <si>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</si>
  <si>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</si>
  <si>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</si>
  <si>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</si>
  <si>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</si>
  <si>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</si>
  <si>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</si>
  <si>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</si>
  <si>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</si>
  <si>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</si>
  <si>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</si>
  <si>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</si>
  <si>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</si>
  <si>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</si>
  <si>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</si>
  <si>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</si>
  <si>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</si>
  <si>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</si>
  <si>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</si>
  <si>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</si>
  <si>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</si>
  <si>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</si>
  <si>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</si>
  <si>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</si>
  <si>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</si>
  <si>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</si>
  <si>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</si>
  <si>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</si>
  <si>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</si>
  <si>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</si>
  <si>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</si>
  <si>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</si>
  <si>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</si>
  <si>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</si>
  <si>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</si>
  <si>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</si>
  <si>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</si>
  <si>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</si>
  <si>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</si>
  <si>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</si>
  <si>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</si>
  <si>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</si>
  <si>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</si>
  <si>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</si>
  <si>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</si>
  <si>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</si>
  <si>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</si>
  <si>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</si>
  <si>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</si>
  <si>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</si>
  <si>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</si>
  <si>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</si>
  <si>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</si>
  <si>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</si>
  <si>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</si>
  <si>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</si>
  <si>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</si>
  <si>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</si>
  <si>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</si>
  <si>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</si>
  <si>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</si>
  <si>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</si>
  <si>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</si>
  <si>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</si>
  <si>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</si>
  <si>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</si>
  <si>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</si>
  <si>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</si>
  <si>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</si>
  <si>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</si>
  <si>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</si>
  <si>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</si>
  <si>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</si>
  <si>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</si>
  <si>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</si>
  <si>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</si>
  <si>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</si>
  <si>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</si>
  <si>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</si>
  <si>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</si>
  <si>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</si>
  <si>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</si>
  <si>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</si>
  <si>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</si>
  <si>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</si>
  <si>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</si>
  <si>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</si>
  <si>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</si>
  <si>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</si>
  <si>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</si>
  <si>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</si>
  <si>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</si>
  <si>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</si>
  <si>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</si>
  <si>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</si>
  <si>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</si>
  <si>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</si>
  <si>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</si>
  <si>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</si>
  <si>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</si>
  <si>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</si>
  <si>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</si>
  <si>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</si>
  <si>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</si>
  <si>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</si>
  <si>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</si>
  <si>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</si>
  <si>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</si>
  <si>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</si>
  <si>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</si>
  <si>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</si>
  <si>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</si>
  <si>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</si>
  <si>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</si>
  <si>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</si>
  <si>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</si>
  <si>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</si>
  <si>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</si>
  <si>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</si>
  <si>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</si>
  <si>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</si>
  <si>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</si>
  <si>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</si>
  <si>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</si>
  <si>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</si>
  <si>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</si>
  <si>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</si>
  <si>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</si>
  <si>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</si>
  <si>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</si>
  <si>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</si>
  <si>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</si>
  <si>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</si>
  <si>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</si>
  <si>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</si>
  <si>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</si>
  <si>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</si>
  <si>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</si>
  <si>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</si>
  <si>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</si>
  <si>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</si>
  <si>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</si>
  <si>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</si>
  <si>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</si>
  <si>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</si>
  <si>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</si>
  <si>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</si>
  <si>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</si>
  <si>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</si>
  <si>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</si>
  <si>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</si>
  <si>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</si>
  <si>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</si>
  <si>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</si>
  <si>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</si>
  <si>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</si>
  <si>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</si>
  <si>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</si>
  <si>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</si>
  <si>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</si>
  <si>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</si>
  <si>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</si>
  <si>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</si>
  <si>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</si>
  <si>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</si>
  <si>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</si>
  <si>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</si>
  <si>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</si>
  <si>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</si>
  <si>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</si>
  <si>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</si>
  <si>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</si>
  <si>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</si>
  <si>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</si>
  <si>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</si>
  <si>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</si>
  <si>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</si>
  <si>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</si>
  <si>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</si>
  <si>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</si>
  <si>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</si>
  <si>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</si>
  <si>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</si>
  <si>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</si>
  <si>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</si>
  <si>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</si>
  <si>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</si>
  <si>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</si>
  <si>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</si>
  <si>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</si>
  <si>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</si>
  <si>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</si>
  <si>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</si>
  <si>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</si>
  <si>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</si>
  <si>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</si>
  <si>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</si>
  <si>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</si>
  <si>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</si>
  <si>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</si>
  <si>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</si>
  <si>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</si>
  <si>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</si>
  <si>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</si>
  <si>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</si>
  <si>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</si>
  <si>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</si>
  <si>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</si>
  <si>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</si>
  <si>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</si>
  <si>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</si>
  <si>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</si>
  <si>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</si>
  <si>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</si>
  <si>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</si>
  <si>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</si>
  <si>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</si>
  <si>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</si>
  <si>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</si>
  <si>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</si>
  <si>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</si>
  <si>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</si>
  <si>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</si>
  <si>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</si>
  <si>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</si>
  <si>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</si>
  <si>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</si>
  <si>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</si>
  <si>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</si>
  <si>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</si>
  <si>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</si>
  <si>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</si>
  <si>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</si>
  <si>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</si>
  <si>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</si>
  <si>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</si>
  <si>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</si>
  <si>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</si>
  <si>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</si>
  <si>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</si>
  <si>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</si>
  <si>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</si>
  <si>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</si>
  <si>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</si>
  <si>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</si>
  <si>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</si>
  <si>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</si>
  <si>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</si>
  <si>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</si>
  <si>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</si>
  <si>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</si>
  <si>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</si>
  <si>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</si>
  <si>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</si>
  <si>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</si>
  <si>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</si>
  <si>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</si>
  <si>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</si>
  <si>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</si>
  <si>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</si>
  <si>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</si>
  <si>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</si>
  <si>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</si>
  <si>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</si>
  <si>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</si>
  <si>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</si>
  <si>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</si>
  <si>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</si>
  <si>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</si>
  <si>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</si>
  <si>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</si>
  <si>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</si>
  <si>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</si>
  <si>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</si>
  <si>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</si>
  <si>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</si>
  <si>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</si>
  <si>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</si>
  <si>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</si>
  <si>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</si>
  <si>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</si>
  <si>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</si>
  <si>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</si>
  <si>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</si>
  <si>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</si>
  <si>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</si>
  <si>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</si>
  <si>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</si>
  <si>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</si>
  <si>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</si>
  <si>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</si>
  <si>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</si>
  <si>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</si>
  <si>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</si>
  <si>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</si>
  <si>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</si>
  <si>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</si>
  <si>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</si>
  <si>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</si>
  <si>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</si>
  <si>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</si>
  <si>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</si>
  <si>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</si>
  <si>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</si>
  <si>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</si>
  <si>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</si>
  <si>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</si>
  <si>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</si>
  <si>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</si>
  <si>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</si>
  <si>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</si>
  <si>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</si>
  <si>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</si>
  <si>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</si>
  <si>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</si>
  <si>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</si>
  <si>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</si>
  <si>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</si>
  <si>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</si>
  <si>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</si>
  <si>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</si>
  <si>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</si>
  <si>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</si>
  <si>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</si>
  <si>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</si>
  <si>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</si>
  <si>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</si>
  <si>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</si>
  <si>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</si>
  <si>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</si>
  <si>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</si>
  <si>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</si>
  <si>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</si>
  <si>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</si>
  <si>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</si>
  <si>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</si>
  <si>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</si>
  <si>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</si>
  <si>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</si>
  <si>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</si>
  <si>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</si>
  <si>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</si>
  <si>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</si>
  <si>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</si>
  <si>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</si>
  <si>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</si>
  <si>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</si>
  <si>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</si>
  <si>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</si>
  <si>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</si>
  <si>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</si>
  <si>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</si>
  <si>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</si>
  <si>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</si>
  <si>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</si>
  <si>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</si>
  <si>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</si>
  <si>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</si>
  <si>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</si>
  <si>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</si>
  <si>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</si>
  <si>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</si>
  <si>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</si>
  <si>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</si>
  <si>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</si>
  <si>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</si>
  <si>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</si>
  <si>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</si>
  <si>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</si>
  <si>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</si>
  <si>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</si>
  <si>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</si>
  <si>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</si>
  <si>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</si>
  <si>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</si>
  <si>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</si>
  <si>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</si>
  <si>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</si>
  <si>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</si>
  <si>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</si>
  <si>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</si>
  <si>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</si>
  <si>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</si>
  <si>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</si>
  <si>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</si>
  <si>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</si>
  <si>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</si>
  <si>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</si>
  <si>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</si>
  <si>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</si>
  <si>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</si>
  <si>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</si>
  <si>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</si>
  <si>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</si>
  <si>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</si>
  <si>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</si>
  <si>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</si>
  <si>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</si>
  <si>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</si>
  <si>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</si>
  <si>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</si>
  <si>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</si>
  <si>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</si>
  <si>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</si>
  <si>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</si>
  <si>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</si>
  <si>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</si>
  <si>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</si>
  <si>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</si>
  <si>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</si>
  <si>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</si>
  <si>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</si>
  <si>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</si>
  <si>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</si>
  <si>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</si>
  <si>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</si>
  <si>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</si>
  <si>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</si>
  <si>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</si>
  <si>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</si>
  <si>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</si>
  <si>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</si>
  <si>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</si>
  <si>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</si>
  <si>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</si>
  <si>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</si>
  <si>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</si>
  <si>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</si>
  <si>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</si>
  <si>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</si>
  <si>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</si>
  <si>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</si>
  <si>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</si>
  <si>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</si>
  <si>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</si>
  <si>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</si>
  <si>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</si>
  <si>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</si>
  <si>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</si>
  <si>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</si>
  <si>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</si>
  <si>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</si>
  <si>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</si>
  <si>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</si>
  <si>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</si>
  <si>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</si>
  <si>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</si>
  <si>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</si>
  <si>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</si>
  <si>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</si>
  <si>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</si>
  <si>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</si>
  <si>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</si>
  <si>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</si>
  <si>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</si>
  <si>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</si>
  <si>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</si>
  <si>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</si>
  <si>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</si>
  <si>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</si>
  <si>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</si>
  <si>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</si>
  <si>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</si>
  <si>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</si>
  <si>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</si>
  <si>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</si>
  <si>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</si>
  <si>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</si>
  <si>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</si>
  <si>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</si>
  <si>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</si>
  <si>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</si>
  <si>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</si>
  <si>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</si>
  <si>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</si>
  <si>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</si>
  <si>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</si>
  <si>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</si>
  <si>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</si>
  <si>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</si>
  <si>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</si>
  <si>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</si>
  <si>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</si>
  <si>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</si>
  <si>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</si>
  <si>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</si>
  <si>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</si>
  <si>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</si>
  <si>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</si>
  <si>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</si>
  <si>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</si>
  <si>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</si>
  <si>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</si>
  <si>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</si>
  <si>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</si>
  <si>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</si>
  <si>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</si>
  <si>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</si>
  <si>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</si>
  <si>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</si>
  <si>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</si>
  <si>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</si>
  <si>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</si>
  <si>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</si>
  <si>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</si>
  <si>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</si>
  <si>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</si>
  <si>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</si>
  <si>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</si>
  <si>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</si>
  <si>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</si>
  <si>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</si>
  <si>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</si>
  <si>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</si>
  <si>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</si>
  <si>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</si>
  <si>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</si>
  <si>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</si>
  <si>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</si>
  <si>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</si>
  <si>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</si>
  <si>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</si>
  <si>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</si>
  <si>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</si>
  <si>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</si>
  <si>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</si>
  <si>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</si>
  <si>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</si>
  <si>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</si>
  <si>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</si>
  <si>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</si>
  <si>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</si>
  <si>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</si>
  <si>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</si>
  <si>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</si>
  <si>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</si>
  <si>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</si>
  <si>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</si>
  <si>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</si>
  <si>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</si>
  <si>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</si>
  <si>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</si>
  <si>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</si>
  <si>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</si>
  <si>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</si>
  <si>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</si>
  <si>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</si>
  <si>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</si>
  <si>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</si>
  <si>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</si>
  <si>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</si>
  <si>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</si>
  <si>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</si>
  <si>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</si>
  <si>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</si>
  <si>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</si>
  <si>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</si>
  <si>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</si>
  <si>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</si>
  <si>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</si>
  <si>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</si>
  <si>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</si>
  <si>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</si>
  <si>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</si>
  <si>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</si>
  <si>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</si>
  <si>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</si>
  <si>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</si>
  <si>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</si>
  <si>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</si>
  <si>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</si>
  <si>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</si>
  <si>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</si>
  <si>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</si>
  <si>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</si>
  <si>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</si>
  <si>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</si>
  <si>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</si>
  <si>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</si>
  <si>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</si>
  <si>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</si>
  <si>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</si>
  <si>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</si>
  <si>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</si>
  <si>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</si>
  <si>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</si>
  <si>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</si>
  <si>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</si>
  <si>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</si>
  <si>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</si>
  <si>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</si>
  <si>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</si>
  <si>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</si>
  <si>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</si>
  <si>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</si>
  <si>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</si>
  <si>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</si>
  <si>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</si>
  <si>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</si>
  <si>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</si>
  <si>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</si>
  <si>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</si>
  <si>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</si>
  <si>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</si>
  <si>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</si>
  <si>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</si>
  <si>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</si>
  <si>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</si>
  <si>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</si>
  <si>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</si>
  <si>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</si>
  <si>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</si>
  <si>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</si>
  <si>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</si>
  <si>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</si>
  <si>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</si>
  <si>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</si>
  <si>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</si>
  <si>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</si>
  <si>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</si>
  <si>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</si>
  <si>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</si>
  <si>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</si>
  <si>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</si>
  <si>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</si>
  <si>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</si>
  <si>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</si>
  <si>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</si>
  <si>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</si>
  <si>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</si>
  <si>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</si>
  <si>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</si>
  <si>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</si>
  <si>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</si>
  <si>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</si>
  <si>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</si>
  <si>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</si>
  <si>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</si>
  <si>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</si>
  <si>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</si>
  <si>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</si>
  <si>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</si>
  <si>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</si>
  <si>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</si>
  <si>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</si>
  <si>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</si>
  <si>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</si>
  <si>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</si>
  <si>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</si>
  <si>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</si>
  <si>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</si>
  <si>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</si>
  <si>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</si>
  <si>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</si>
  <si>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</si>
  <si>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</si>
  <si>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</si>
  <si>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</si>
  <si>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</si>
  <si>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</si>
  <si>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</si>
  <si>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</si>
  <si>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</si>
  <si>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</si>
  <si>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</si>
  <si>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</si>
  <si>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</si>
  <si>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</si>
  <si>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</si>
  <si>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</si>
  <si>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</si>
  <si>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</si>
  <si>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</si>
  <si>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</si>
  <si>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</si>
  <si>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</si>
  <si>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</si>
  <si>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</si>
  <si>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</si>
  <si>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</si>
  <si>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</si>
  <si>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</si>
  <si>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</si>
  <si>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</si>
  <si>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</si>
  <si>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</si>
  <si>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</si>
  <si>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</si>
  <si>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</si>
  <si>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</si>
  <si>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</si>
  <si>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</si>
  <si>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</si>
  <si>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</si>
  <si>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</si>
  <si>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</si>
  <si>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</si>
  <si>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</si>
  <si>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</si>
  <si>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</si>
  <si>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</si>
  <si>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</si>
  <si>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</si>
  <si>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</si>
  <si>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</si>
  <si>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</si>
  <si>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</si>
  <si>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</si>
  <si>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</si>
  <si>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</si>
  <si>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</si>
  <si>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</si>
  <si>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</si>
  <si>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</si>
  <si>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</si>
  <si>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</si>
  <si>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</si>
  <si>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</si>
  <si>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</si>
  <si>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</si>
  <si>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</si>
  <si>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</si>
  <si>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</si>
  <si>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</si>
  <si>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</si>
  <si>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</si>
  <si>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</si>
  <si>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</si>
  <si>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</si>
  <si>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</si>
  <si>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</si>
  <si>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</si>
  <si>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</si>
  <si>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</si>
  <si>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</si>
  <si>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</si>
  <si>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</si>
  <si>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</si>
  <si>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</si>
  <si>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</si>
  <si>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</si>
  <si>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</si>
  <si>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</si>
  <si>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</si>
  <si>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</si>
  <si>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</si>
  <si>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</si>
  <si>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</si>
  <si>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</si>
  <si>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</si>
  <si>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</si>
  <si>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</si>
  <si>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</si>
  <si>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</si>
  <si>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</si>
  <si>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</si>
  <si>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</si>
  <si>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</si>
  <si>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</si>
  <si>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</si>
  <si>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</si>
  <si>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</si>
  <si>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</si>
  <si>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</si>
  <si>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</si>
  <si>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</si>
  <si>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</si>
  <si>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</si>
  <si>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</si>
  <si>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</si>
  <si>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</si>
  <si>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</si>
  <si>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</si>
  <si>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</si>
  <si>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</si>
  <si>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</si>
  <si>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</si>
  <si>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</si>
  <si>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</si>
  <si>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</si>
  <si>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</si>
  <si>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</si>
  <si>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</si>
  <si>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</si>
  <si>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</si>
  <si>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</si>
  <si>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</si>
  <si>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</si>
  <si>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</si>
  <si>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</si>
  <si>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</si>
  <si>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</si>
  <si>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</si>
  <si>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</si>
  <si>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</si>
  <si>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</si>
  <si>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</si>
  <si>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</si>
  <si>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</si>
  <si>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</si>
  <si>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</si>
  <si>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</si>
  <si>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</si>
  <si>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</si>
  <si>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</si>
  <si>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</si>
  <si>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</si>
  <si>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</si>
  <si>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</si>
  <si>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</si>
  <si>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</si>
  <si>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</si>
  <si>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</si>
  <si>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</si>
  <si>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</si>
  <si>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</si>
  <si>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</si>
  <si>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</si>
  <si>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</si>
  <si>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</si>
  <si>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</si>
  <si>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</si>
  <si>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</si>
  <si>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</si>
  <si>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</si>
  <si>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</si>
  <si>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</si>
  <si>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</si>
  <si>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</si>
  <si>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</si>
  <si>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</si>
  <si>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</si>
  <si>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</si>
  <si>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</si>
  <si>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</si>
  <si>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</si>
  <si>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</si>
  <si>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</si>
  <si>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</si>
  <si>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</si>
  <si>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</si>
  <si>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</si>
  <si>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</si>
  <si>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</si>
  <si>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</si>
  <si>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</si>
  <si>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</si>
  <si>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</si>
  <si>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</si>
  <si>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</si>
  <si>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</si>
  <si>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</si>
  <si>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</si>
  <si>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</si>
  <si>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</si>
  <si>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</si>
  <si>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</si>
  <si>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</si>
  <si>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</si>
  <si>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</si>
  <si>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</si>
  <si>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</si>
  <si>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</si>
  <si>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</si>
  <si>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</si>
  <si>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</si>
  <si>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</si>
  <si>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</si>
  <si>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</si>
  <si>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</si>
  <si>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</si>
  <si>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</si>
  <si>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</si>
  <si>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</si>
  <si>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</si>
  <si>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</si>
  <si>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</si>
  <si>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</si>
  <si>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</si>
  <si>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</si>
  <si>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</si>
  <si>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</si>
  <si>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</si>
  <si>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</si>
  <si>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</si>
  <si>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</si>
  <si>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</si>
  <si>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</si>
  <si>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</si>
  <si>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</si>
  <si>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</si>
  <si>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</si>
  <si>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</si>
  <si>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</si>
  <si>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</si>
  <si>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</si>
  <si>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</si>
  <si>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</si>
  <si>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</si>
  <si>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</si>
  <si>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</si>
  <si>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</si>
  <si>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</si>
  <si>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</si>
  <si>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</si>
  <si>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</si>
  <si>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</si>
  <si>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</si>
  <si>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</si>
  <si>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</si>
  <si>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</si>
  <si>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</si>
  <si>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</si>
  <si>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</si>
  <si>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</si>
  <si>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</si>
  <si>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</si>
  <si>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</si>
  <si>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</si>
  <si>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</si>
  <si>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</si>
  <si>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</si>
  <si>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</si>
  <si>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</si>
  <si>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</si>
  <si>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</si>
  <si>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</si>
  <si>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</si>
  <si>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</si>
  <si>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</si>
  <si>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</si>
  <si>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</si>
  <si>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</si>
  <si>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</si>
  <si>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</si>
  <si>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</si>
  <si>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</si>
  <si>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</si>
  <si>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</si>
  <si>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</si>
  <si>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</si>
  <si>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</si>
  <si>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</si>
  <si>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</si>
  <si>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</si>
  <si>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</si>
  <si>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</si>
  <si>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</si>
  <si>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</si>
  <si>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</si>
  <si>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</si>
  <si>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</si>
  <si>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</si>
  <si>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</si>
  <si>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</si>
  <si>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</si>
  <si>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</si>
  <si>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</si>
  <si>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</si>
  <si>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</si>
  <si>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</si>
  <si>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</si>
  <si>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</si>
  <si>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</si>
  <si>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</si>
  <si>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</si>
  <si>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</si>
  <si>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</si>
  <si>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</si>
  <si>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</si>
  <si>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</si>
  <si>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</si>
  <si>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</si>
  <si>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</si>
  <si>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</si>
  <si>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</si>
  <si>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</si>
  <si>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</si>
  <si>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</si>
  <si>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</si>
  <si>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</si>
  <si>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</si>
  <si>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</si>
  <si>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</si>
  <si>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</si>
  <si>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</si>
  <si>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</si>
  <si>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</si>
  <si>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</si>
  <si>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</si>
  <si>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</si>
  <si>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</si>
  <si>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</si>
  <si>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</si>
  <si>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</si>
  <si>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</si>
  <si>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</si>
  <si>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</si>
  <si>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</si>
  <si>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</si>
  <si>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</si>
  <si>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</si>
  <si>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</si>
  <si>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</si>
  <si>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</si>
  <si>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</si>
  <si>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</si>
  <si>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</si>
  <si>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</si>
  <si>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</si>
  <si>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</si>
  <si>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</si>
  <si>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</si>
  <si>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</si>
  <si>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</si>
  <si>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</si>
  <si>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</si>
  <si>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</si>
  <si>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</si>
  <si>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</si>
  <si>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</si>
  <si>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</si>
  <si>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</si>
  <si>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</si>
  <si>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</si>
  <si>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</si>
  <si>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</si>
  <si>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</si>
  <si>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</si>
  <si>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</si>
  <si>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</si>
  <si>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</si>
  <si>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</si>
  <si>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</si>
  <si>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</si>
  <si>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</si>
  <si>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</si>
  <si>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</si>
  <si>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</si>
  <si>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</si>
  <si>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</si>
  <si>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</si>
  <si>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</si>
  <si>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</si>
  <si>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</si>
  <si>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</si>
  <si>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</si>
  <si>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</si>
  <si>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</si>
  <si>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</si>
  <si>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</si>
  <si>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</si>
  <si>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</si>
  <si>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</si>
  <si>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</si>
  <si>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</si>
  <si>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</si>
  <si>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</si>
  <si>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</si>
  <si>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</si>
  <si>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</si>
  <si>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</si>
  <si>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</si>
  <si>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</si>
  <si>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</si>
  <si>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</si>
  <si>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</si>
  <si>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</si>
  <si>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</si>
  <si>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</si>
  <si>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</si>
  <si>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</si>
  <si>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</si>
  <si>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</si>
  <si>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</si>
  <si>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</si>
  <si>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</si>
  <si>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</si>
  <si>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</si>
  <si>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</si>
  <si>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</si>
  <si>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</si>
  <si>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</si>
  <si>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</si>
  <si>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</si>
  <si>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</si>
  <si>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</si>
  <si>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</si>
  <si>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</si>
  <si>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</si>
  <si>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</si>
  <si>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</si>
  <si>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</si>
  <si>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</si>
  <si>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</si>
  <si>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</si>
  <si>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</si>
  <si>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</si>
  <si>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</si>
  <si>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</si>
  <si>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</si>
  <si>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</si>
  <si>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</si>
  <si>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</si>
  <si>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</si>
  <si>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</si>
  <si>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</si>
  <si>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</si>
  <si>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</si>
  <si>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</si>
  <si>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</si>
  <si>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</si>
  <si>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</si>
  <si>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</si>
  <si>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</si>
  <si>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</si>
  <si>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</si>
  <si>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</si>
  <si>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</si>
  <si>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</si>
  <si>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</si>
  <si>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</si>
  <si>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</si>
  <si>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</si>
  <si>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</si>
  <si>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</si>
  <si>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</si>
  <si>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</si>
  <si>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</si>
  <si>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</si>
  <si>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</si>
  <si>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</si>
  <si>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</si>
  <si>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</si>
  <si>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</si>
  <si>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</si>
  <si>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</si>
  <si>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</si>
  <si>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</si>
  <si>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</si>
  <si>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</si>
  <si>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</si>
  <si>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</si>
  <si>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</si>
  <si>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</si>
  <si>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</si>
  <si>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</si>
  <si>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</si>
  <si>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</si>
  <si>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</si>
  <si>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</si>
  <si>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</si>
  <si>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</si>
  <si>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</si>
  <si>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</si>
  <si>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</si>
  <si>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</si>
  <si>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</si>
  <si>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</si>
  <si>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</si>
  <si>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</si>
  <si>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</si>
  <si>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</si>
  <si>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</si>
  <si>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</si>
  <si>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</si>
  <si>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</si>
  <si>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</si>
  <si>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</si>
  <si>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</si>
  <si>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</si>
  <si>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</si>
  <si>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</si>
  <si>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</si>
  <si>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</si>
  <si>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</si>
  <si>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</si>
  <si>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</si>
  <si>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</si>
  <si>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</si>
  <si>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</si>
  <si>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</si>
  <si>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</si>
  <si>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</si>
  <si>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</si>
  <si>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</si>
  <si>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</si>
  <si>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</si>
  <si>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</si>
  <si>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</si>
  <si>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</si>
  <si>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</si>
  <si>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</si>
  <si>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</si>
  <si>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</si>
  <si>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</si>
  <si>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</si>
  <si>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</si>
  <si>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</si>
  <si>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</si>
  <si>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</si>
  <si>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</si>
  <si>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</si>
  <si>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</si>
  <si>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</si>
  <si>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</si>
  <si>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</si>
  <si>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</si>
  <si>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</si>
  <si>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</si>
  <si>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</si>
  <si>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</si>
  <si>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</si>
  <si>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</si>
  <si>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</si>
  <si>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</si>
  <si>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</si>
  <si>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</si>
  <si>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</si>
  <si>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</si>
  <si>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</si>
  <si>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</si>
  <si>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</si>
  <si>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</si>
  <si>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</si>
  <si>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</si>
  <si>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</si>
  <si>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</si>
  <si>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</si>
  <si>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</si>
  <si>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</si>
  <si>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</si>
  <si>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</si>
  <si>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</si>
  <si>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</si>
  <si>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</si>
  <si>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</si>
  <si>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</si>
  <si>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</si>
  <si>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</si>
  <si>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</si>
  <si>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</si>
  <si>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</si>
  <si>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</si>
  <si>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</si>
  <si>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</si>
  <si>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</si>
  <si>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</si>
  <si>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</si>
  <si>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</si>
  <si>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</si>
  <si>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</si>
  <si>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</si>
  <si>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</si>
  <si>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</si>
  <si>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</si>
  <si>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</si>
  <si>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</si>
  <si>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</si>
  <si>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</si>
  <si>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</si>
  <si>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</si>
  <si>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</si>
  <si>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</si>
  <si>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</si>
  <si>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</si>
  <si>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</si>
  <si>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</si>
  <si>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</si>
  <si>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</si>
  <si>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</si>
  <si>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</si>
  <si>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</si>
  <si>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</si>
  <si>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</si>
  <si>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</si>
  <si>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</si>
  <si>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</si>
  <si>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</si>
  <si>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</si>
  <si>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</si>
  <si>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</si>
  <si>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</si>
  <si>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</si>
  <si>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</si>
  <si>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</si>
  <si>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</si>
  <si>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</si>
  <si>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</si>
  <si>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</si>
  <si>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</si>
  <si>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</si>
  <si>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</si>
  <si>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</si>
  <si>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</si>
  <si>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</si>
  <si>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</si>
  <si>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</si>
  <si>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</si>
  <si>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</si>
  <si>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</si>
  <si>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</si>
  <si>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</si>
  <si>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</si>
  <si>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</si>
  <si>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</si>
  <si>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</si>
  <si>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</si>
  <si>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</si>
  <si>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</si>
  <si>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</si>
  <si>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</si>
  <si>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</si>
  <si>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</si>
  <si>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</si>
  <si>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</si>
  <si>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</si>
  <si>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</si>
  <si>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</si>
  <si>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</si>
  <si>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</si>
  <si>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</si>
  <si>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</si>
  <si>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</si>
  <si>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</si>
  <si>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</si>
  <si>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</si>
  <si>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</si>
  <si>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</si>
  <si>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</si>
  <si>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</si>
  <si>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</si>
  <si>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</si>
  <si>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</si>
  <si>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</si>
  <si>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</si>
  <si>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</si>
  <si>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</si>
  <si>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</si>
  <si>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</si>
  <si>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</si>
  <si>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</si>
  <si>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</si>
  <si>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</si>
  <si>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</si>
  <si>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</si>
  <si>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</si>
  <si>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</si>
  <si>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</si>
  <si>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</si>
  <si>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</si>
  <si>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</si>
  <si>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</si>
  <si>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</si>
  <si>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</si>
  <si>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</si>
  <si>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</si>
  <si>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</si>
  <si>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</si>
  <si>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</si>
  <si>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</si>
  <si>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</si>
  <si>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</si>
  <si>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</si>
  <si>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</si>
  <si>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</si>
  <si>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</si>
  <si>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</si>
  <si>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</si>
  <si>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</si>
  <si>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</si>
  <si>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</si>
  <si>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</si>
  <si>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</si>
  <si>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</si>
  <si>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</si>
  <si>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</si>
  <si>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</si>
  <si>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</si>
  <si>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</si>
  <si>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</si>
  <si>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</si>
  <si>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</si>
  <si>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</si>
  <si>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</si>
  <si>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</si>
  <si>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</si>
  <si>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</si>
  <si>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</si>
  <si>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</si>
  <si>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</si>
  <si>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</si>
  <si>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</si>
  <si>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</si>
  <si>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</si>
  <si>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</si>
  <si>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</si>
  <si>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</si>
  <si>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</si>
  <si>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</si>
  <si>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</si>
  <si>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</si>
  <si>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</si>
  <si>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</si>
  <si>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</si>
  <si>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</si>
  <si>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</si>
  <si>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</si>
  <si>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</si>
  <si>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</si>
  <si>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</si>
  <si>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</si>
  <si>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</si>
  <si>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</si>
  <si>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</si>
  <si>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</si>
  <si>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</si>
  <si>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</si>
  <si>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</si>
  <si>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</si>
  <si>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</si>
  <si>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</si>
  <si>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</si>
  <si>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</si>
  <si>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</si>
  <si>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</si>
  <si>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</si>
  <si>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</si>
  <si>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</si>
  <si>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</si>
  <si>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</si>
  <si>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</si>
  <si>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</si>
  <si>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</si>
  <si>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</si>
  <si>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</si>
  <si>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</si>
  <si>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</si>
  <si>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</si>
  <si>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</si>
  <si>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</si>
  <si>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</si>
  <si>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</si>
  <si>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</si>
  <si>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</si>
  <si>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</si>
  <si>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</si>
  <si>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</si>
  <si>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</si>
  <si>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</si>
  <si>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</si>
  <si>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</si>
  <si>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</si>
  <si>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</si>
  <si>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</si>
  <si>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</si>
  <si>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</si>
  <si>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</si>
  <si>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</si>
  <si>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</si>
  <si>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</si>
  <si>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</si>
  <si>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</si>
  <si>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</si>
  <si>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</si>
  <si>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</si>
  <si>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</si>
  <si>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</si>
  <si>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</si>
  <si>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</si>
  <si>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</si>
  <si>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</si>
  <si>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</si>
  <si>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</si>
  <si>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</si>
  <si>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</si>
  <si>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</si>
  <si>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</si>
  <si>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</si>
  <si>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</si>
  <si>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</si>
  <si>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</si>
  <si>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</si>
  <si>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</si>
  <si>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</si>
  <si>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</si>
  <si>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</si>
  <si>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</si>
  <si>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</si>
  <si>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</si>
  <si>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</si>
  <si>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</si>
  <si>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</si>
  <si>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</si>
  <si>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</si>
  <si>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</si>
  <si>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</si>
  <si>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</si>
  <si>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</si>
  <si>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</si>
  <si>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</si>
  <si>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</si>
  <si>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</si>
  <si>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</si>
  <si>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</si>
  <si>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</si>
  <si>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</si>
  <si>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</si>
  <si>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</si>
  <si>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</si>
  <si>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</si>
  <si>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</si>
  <si>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</si>
  <si>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</si>
  <si>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</si>
  <si>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</si>
  <si>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</si>
  <si>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</si>
  <si>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</si>
  <si>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</si>
  <si>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</si>
  <si>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</si>
  <si>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</si>
  <si>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</si>
  <si>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</si>
  <si>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</si>
  <si>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</si>
  <si>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</si>
  <si>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</si>
  <si>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</si>
  <si>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</si>
  <si>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</si>
  <si>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</si>
  <si>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</si>
  <si>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</si>
  <si>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</si>
  <si>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</si>
  <si>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</si>
  <si>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</si>
  <si>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</si>
  <si>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</si>
  <si>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</si>
  <si>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</si>
  <si>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</si>
  <si>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</si>
  <si>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</si>
  <si>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</si>
  <si>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</si>
  <si>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</si>
  <si>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</si>
  <si>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</si>
  <si>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</si>
  <si>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</si>
  <si>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</si>
  <si>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</si>
  <si>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</si>
  <si>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</si>
  <si>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</si>
  <si>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</si>
  <si>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</si>
  <si>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</si>
  <si>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</si>
  <si>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</si>
  <si>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</si>
  <si>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</si>
  <si>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</si>
  <si>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</si>
  <si>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</si>
  <si>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</si>
  <si>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</si>
  <si>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</si>
  <si>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</si>
  <si>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</si>
  <si>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</si>
  <si>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</si>
  <si>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</si>
  <si>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</si>
  <si>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</si>
  <si>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</si>
  <si>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</si>
  <si>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</si>
  <si>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</si>
  <si>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</si>
  <si>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</si>
  <si>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</si>
  <si>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</si>
  <si>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</si>
  <si>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</si>
  <si>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</si>
  <si>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</si>
  <si>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</si>
  <si>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</si>
  <si>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</si>
  <si>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</si>
  <si>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</si>
  <si>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</si>
  <si>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</si>
  <si>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</si>
  <si>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</si>
  <si>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</si>
  <si>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</si>
  <si>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</si>
  <si>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</si>
  <si>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</si>
  <si>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</si>
  <si>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</si>
  <si>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</si>
  <si>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</si>
  <si>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</si>
  <si>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</si>
  <si>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</si>
  <si>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</si>
  <si>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</si>
  <si>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</si>
  <si>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</si>
  <si>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</si>
  <si>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</si>
  <si>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</si>
  <si>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</si>
  <si>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</si>
  <si>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</si>
  <si>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</si>
  <si>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</si>
  <si>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</si>
  <si>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</si>
  <si>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</si>
  <si>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</si>
  <si>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</si>
  <si>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</si>
  <si>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</si>
  <si>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</si>
  <si>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</si>
  <si>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</si>
  <si>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</si>
  <si>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</si>
  <si>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</si>
  <si>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</si>
  <si>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</si>
  <si>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</si>
  <si>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</si>
  <si>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</si>
  <si>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</si>
  <si>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</si>
  <si>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</si>
  <si>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</si>
  <si>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</si>
  <si>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</si>
  <si>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</si>
  <si>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</si>
  <si>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</si>
  <si>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</si>
  <si>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</si>
  <si>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</si>
  <si>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</si>
  <si>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</si>
  <si>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</si>
  <si>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</si>
  <si>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</si>
  <si>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</si>
  <si>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</si>
  <si>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</si>
  <si>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</si>
  <si>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</si>
  <si>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</si>
  <si>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</si>
  <si>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</si>
  <si>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</si>
  <si>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</si>
  <si>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</si>
  <si>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</si>
  <si>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</si>
  <si>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</si>
  <si>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</si>
  <si>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</si>
  <si>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</si>
  <si>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</si>
  <si>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</si>
  <si>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</si>
  <si>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</si>
  <si>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</si>
  <si>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</si>
  <si>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</si>
  <si>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</si>
  <si>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</si>
  <si>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</si>
  <si>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</si>
  <si>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</si>
  <si>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</si>
  <si>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</si>
  <si>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</si>
  <si>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</si>
  <si>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</si>
  <si>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</si>
  <si>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</si>
  <si>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</si>
  <si>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</si>
  <si>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</si>
  <si>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</si>
  <si>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</si>
  <si>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</si>
  <si>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</si>
  <si>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</si>
  <si>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</si>
  <si>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</si>
  <si>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</si>
  <si>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</si>
  <si>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</si>
  <si>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</si>
  <si>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</si>
  <si>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</si>
  <si>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</si>
  <si>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</si>
  <si>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</si>
  <si>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</si>
  <si>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</si>
  <si>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</si>
  <si>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</si>
  <si>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</si>
  <si>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</si>
  <si>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</si>
  <si>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</si>
  <si>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</si>
  <si>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</si>
  <si>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</si>
  <si>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</si>
  <si>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</si>
  <si>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</si>
  <si>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</si>
  <si>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</si>
  <si>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</si>
  <si>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</si>
  <si>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</si>
  <si>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</si>
  <si>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</si>
  <si>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</si>
  <si>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</si>
  <si>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</si>
  <si>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</si>
  <si>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</si>
  <si>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</si>
  <si>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</si>
  <si>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</si>
  <si>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</si>
  <si>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</si>
  <si>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</si>
  <si>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</si>
  <si>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</si>
  <si>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</si>
  <si>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</si>
  <si>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</si>
  <si>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</si>
  <si>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</si>
  <si>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</si>
  <si>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</si>
  <si>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</si>
  <si>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</si>
  <si>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</si>
  <si>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</si>
  <si>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</si>
  <si>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</si>
  <si>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</si>
  <si>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</si>
  <si>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</si>
  <si>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</si>
  <si>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</si>
  <si>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</si>
  <si>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</si>
  <si>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</si>
  <si>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</si>
  <si>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</si>
  <si>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</si>
  <si>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</si>
  <si>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</si>
  <si>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</si>
  <si>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</si>
  <si>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</si>
  <si>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</si>
  <si>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</si>
  <si>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</si>
  <si>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</si>
  <si>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</si>
  <si>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</si>
  <si>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</si>
  <si>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</si>
  <si>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</si>
  <si>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</si>
  <si>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</si>
  <si>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</si>
  <si>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</si>
  <si>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</si>
  <si>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</si>
  <si>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</si>
  <si>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</si>
  <si>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</si>
  <si>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</si>
  <si>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</si>
  <si>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</si>
  <si>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</si>
  <si>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</si>
  <si>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</si>
  <si>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</si>
  <si>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</si>
  <si>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</si>
  <si>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</si>
  <si>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</si>
  <si>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</si>
  <si>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</si>
  <si>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</si>
  <si>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</si>
  <si>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</si>
  <si>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</si>
  <si>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</si>
  <si>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</si>
  <si>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</si>
  <si>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</si>
  <si>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</si>
  <si>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</si>
  <si>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</si>
  <si>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</si>
  <si>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</si>
  <si>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</si>
  <si>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</si>
  <si>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</si>
  <si>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</si>
  <si>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</si>
  <si>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</si>
  <si>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</si>
  <si>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</si>
  <si>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</si>
  <si>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</si>
  <si>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</si>
  <si>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</si>
  <si>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</si>
  <si>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</si>
  <si>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</si>
  <si>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</si>
  <si>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</si>
  <si>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</si>
  <si>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</si>
  <si>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</si>
  <si>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</si>
  <si>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</si>
  <si>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</si>
  <si>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</si>
  <si>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</si>
  <si>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</si>
  <si>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</si>
  <si>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</si>
  <si>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</si>
  <si>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</si>
  <si>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</si>
  <si>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</si>
  <si>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</si>
  <si>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</si>
  <si>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</si>
  <si>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</si>
  <si>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</si>
  <si>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</si>
  <si>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</si>
  <si>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</si>
  <si>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</si>
  <si>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</si>
  <si>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</si>
  <si>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</si>
  <si>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</si>
  <si>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</si>
  <si>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</si>
  <si>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</si>
  <si>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</si>
  <si>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</si>
  <si>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</si>
  <si>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</si>
  <si>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</si>
  <si>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</si>
  <si>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</si>
  <si>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</si>
  <si>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</si>
  <si>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</si>
  <si>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</si>
  <si>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</si>
  <si>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</si>
  <si>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</si>
  <si>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</si>
  <si>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</si>
  <si>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</si>
  <si>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</si>
  <si>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</si>
  <si>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</si>
  <si>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</si>
  <si>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</si>
  <si>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</si>
  <si>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</si>
  <si>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</si>
  <si>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</si>
  <si>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</si>
  <si>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</si>
  <si>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</si>
  <si>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</si>
  <si>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</si>
  <si>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</si>
  <si>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</si>
  <si>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</si>
  <si>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</si>
  <si>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</si>
  <si>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</si>
  <si>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</si>
  <si>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</si>
  <si>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</si>
  <si>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</si>
  <si>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</si>
  <si>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</si>
  <si>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</si>
  <si>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</si>
  <si>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</si>
  <si>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</si>
  <si>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</si>
  <si>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</si>
  <si>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</si>
  <si>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</si>
  <si>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</si>
  <si>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</si>
  <si>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</si>
  <si>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</si>
  <si>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</si>
  <si>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</si>
  <si>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</si>
  <si>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</si>
  <si>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</si>
  <si>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</si>
  <si>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</si>
  <si>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</si>
  <si>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</si>
  <si>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</si>
  <si>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</si>
  <si>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</si>
  <si>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</si>
  <si>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</si>
  <si>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</si>
  <si>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</si>
  <si>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</si>
  <si>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</si>
  <si>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</si>
  <si>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</si>
  <si>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</si>
  <si>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</si>
  <si>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</si>
  <si>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</si>
  <si>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</si>
  <si>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</si>
  <si>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</si>
  <si>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</si>
  <si>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</si>
  <si>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</si>
  <si>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</si>
  <si>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</si>
  <si>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</si>
  <si>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</si>
  <si>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</si>
  <si>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</si>
  <si>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</si>
  <si>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</si>
  <si>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</si>
  <si>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</si>
  <si>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</si>
  <si>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</si>
  <si>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</si>
  <si>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</si>
  <si>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</si>
  <si>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</si>
  <si>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</si>
  <si>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</si>
  <si>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</si>
  <si>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</si>
  <si>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</si>
  <si>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</si>
  <si>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</si>
  <si>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</si>
  <si>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</si>
  <si>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</si>
  <si>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</si>
  <si>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</si>
  <si>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</si>
  <si>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</si>
  <si>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</si>
  <si>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</si>
  <si>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</si>
  <si>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</si>
  <si>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</si>
  <si>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</si>
  <si>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</si>
  <si>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</si>
  <si>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</si>
  <si>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</si>
  <si>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</si>
  <si>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</si>
  <si>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</si>
  <si>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</si>
  <si>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</si>
  <si>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</si>
  <si>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</si>
  <si>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</si>
  <si>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</si>
  <si>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</si>
  <si>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</si>
  <si>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</si>
  <si>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</si>
  <si>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</si>
  <si>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</si>
  <si>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</si>
  <si>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</si>
  <si>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</si>
  <si>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</si>
  <si>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</si>
  <si>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</si>
  <si>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</si>
  <si>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</si>
  <si>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</si>
  <si>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</si>
  <si>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</si>
  <si>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</si>
  <si>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</si>
  <si>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</si>
  <si>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</si>
  <si>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</si>
  <si>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</si>
  <si>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</si>
  <si>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</si>
  <si>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</si>
  <si>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</si>
  <si>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</si>
  <si>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</si>
  <si>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</si>
  <si>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</si>
  <si>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</si>
  <si>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</si>
  <si>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</si>
  <si>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</si>
  <si>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</si>
  <si>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</si>
  <si>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</si>
  <si>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</si>
  <si>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</si>
  <si>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</si>
  <si>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</si>
  <si>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</si>
  <si>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</si>
  <si>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</si>
  <si>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</si>
  <si>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</si>
  <si>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</si>
  <si>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</si>
  <si>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</si>
  <si>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</si>
  <si>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</si>
  <si>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</si>
  <si>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</si>
  <si>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</si>
  <si>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</si>
  <si>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</si>
  <si>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</si>
  <si>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</si>
  <si>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</si>
  <si>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</si>
  <si>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</si>
  <si>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</si>
  <si>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</si>
  <si>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</si>
  <si>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</si>
  <si>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</si>
  <si>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</si>
  <si>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</si>
  <si>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</si>
  <si>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</si>
  <si>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</si>
  <si>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</si>
  <si>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</si>
  <si>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</si>
  <si>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</si>
  <si>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</si>
  <si>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</si>
  <si>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</si>
  <si>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</si>
  <si>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</si>
  <si>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</si>
  <si>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</si>
  <si>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</si>
  <si>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</si>
  <si>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</si>
  <si>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</si>
  <si>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</si>
  <si>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</si>
  <si>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</si>
  <si>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</si>
  <si>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</si>
  <si>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</si>
  <si>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</si>
  <si>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</si>
  <si>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</si>
  <si>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</si>
  <si>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</si>
  <si>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</si>
  <si>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</si>
  <si>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</si>
  <si>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</si>
  <si>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</si>
  <si>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</si>
  <si>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</si>
  <si>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</si>
  <si>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</si>
  <si>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</si>
  <si>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</si>
  <si>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</si>
  <si>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</si>
  <si>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</si>
  <si>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</si>
  <si>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</si>
  <si>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</si>
  <si>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</si>
  <si>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</si>
  <si>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</si>
  <si>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</si>
  <si>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</si>
  <si>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</si>
  <si>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</si>
  <si>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</si>
  <si>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</si>
  <si>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</si>
  <si>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</si>
  <si>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</si>
  <si>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</si>
  <si>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</si>
  <si>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</si>
  <si>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</si>
  <si>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</si>
  <si>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</si>
  <si>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</si>
  <si>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</si>
  <si>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</si>
  <si>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</si>
  <si>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</si>
  <si>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</si>
  <si>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</si>
  <si>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</si>
  <si>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</si>
  <si>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</si>
  <si>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</si>
  <si>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</si>
  <si>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</si>
  <si>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</si>
  <si>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</si>
  <si>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</si>
  <si>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</si>
  <si>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</si>
  <si>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</si>
  <si>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</si>
  <si>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</si>
  <si>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</si>
  <si>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</si>
  <si>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</si>
  <si>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</si>
  <si>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</si>
  <si>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</si>
  <si>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</si>
  <si>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</si>
  <si>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</si>
  <si>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</si>
  <si>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</si>
  <si>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</si>
  <si>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</si>
  <si>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</si>
  <si>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</si>
  <si>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</si>
  <si>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</si>
  <si>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</si>
  <si>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</si>
  <si>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</si>
  <si>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</si>
  <si>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</si>
  <si>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</si>
  <si>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</si>
  <si>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</si>
  <si>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</si>
  <si>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</si>
  <si>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</si>
  <si>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</si>
  <si>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</si>
  <si>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</si>
  <si>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</si>
  <si>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</si>
  <si>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</si>
  <si>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</si>
  <si>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</si>
  <si>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</si>
  <si>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</si>
  <si>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</si>
  <si>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</si>
  <si>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</si>
  <si>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</si>
  <si>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</si>
  <si>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</si>
  <si>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</si>
  <si>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</si>
  <si>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</si>
  <si>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</si>
  <si>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</si>
  <si>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</si>
  <si>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</si>
  <si>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</si>
  <si>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</si>
  <si>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</si>
  <si>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</si>
  <si>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</si>
  <si>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</si>
  <si>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</si>
  <si>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</si>
  <si>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</si>
  <si>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</si>
  <si>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</si>
  <si>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</si>
  <si>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</si>
  <si>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</si>
  <si>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</si>
  <si>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</si>
  <si>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</si>
  <si>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</si>
  <si>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</si>
  <si>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</si>
  <si>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</si>
  <si>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</si>
  <si>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</si>
  <si>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</si>
  <si>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</si>
  <si>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</si>
  <si>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</si>
  <si>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</si>
  <si>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</si>
  <si>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</si>
  <si>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</si>
  <si>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</si>
  <si>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</si>
  <si>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</si>
  <si>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</si>
  <si>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</si>
  <si>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</si>
  <si>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</si>
  <si>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</si>
  <si>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</si>
  <si>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</si>
  <si>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</si>
  <si>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</si>
  <si>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</si>
  <si>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</si>
  <si>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</si>
  <si>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</si>
  <si>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</si>
  <si>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</si>
  <si>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</si>
  <si>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</si>
  <si>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</si>
  <si>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</si>
  <si>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</si>
  <si>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</si>
  <si>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</si>
  <si>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</si>
  <si>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</si>
  <si>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</si>
  <si>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</si>
  <si>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</si>
  <si>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</si>
  <si>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</si>
  <si>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</si>
  <si>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</si>
  <si>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</si>
  <si>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</si>
  <si>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</si>
  <si>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</si>
  <si>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</si>
  <si>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</si>
  <si>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</si>
  <si>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</si>
  <si>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</si>
  <si>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</si>
  <si>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</si>
  <si>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</si>
  <si>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</si>
  <si>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</si>
  <si>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</si>
  <si>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</si>
  <si>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</si>
  <si>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</si>
  <si>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</si>
  <si>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</si>
  <si>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</si>
  <si>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</si>
  <si>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</si>
  <si>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</si>
  <si>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</si>
  <si>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</si>
  <si>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</si>
  <si>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</si>
  <si>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</si>
  <si>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</si>
  <si>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</si>
  <si>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</si>
  <si>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</si>
  <si>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</si>
  <si>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</si>
  <si>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</si>
  <si>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</si>
  <si>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</si>
  <si>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</si>
  <si>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</si>
  <si>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</si>
  <si>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</si>
  <si>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</si>
  <si>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</si>
  <si>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</si>
  <si>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</si>
  <si>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</si>
  <si>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</si>
  <si>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</si>
  <si>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</si>
  <si>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</si>
  <si>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</si>
  <si>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</si>
  <si>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</si>
  <si>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</si>
  <si>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</si>
  <si>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</si>
  <si>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</si>
  <si>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</si>
  <si>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</si>
  <si>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</si>
  <si>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</si>
  <si>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</si>
  <si>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</si>
  <si>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</si>
  <si>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</si>
  <si>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</si>
  <si>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</si>
  <si>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</si>
  <si>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</si>
  <si>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</si>
  <si>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</si>
  <si>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</si>
  <si>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</si>
  <si>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</si>
  <si>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</si>
  <si>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</si>
  <si>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</si>
  <si>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</si>
  <si>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</si>
  <si>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</si>
  <si>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</si>
  <si>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</si>
  <si>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</si>
  <si>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</si>
  <si>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</si>
  <si>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</si>
  <si>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</si>
  <si>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</si>
  <si>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</si>
  <si>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</si>
  <si>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</si>
  <si>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</si>
  <si>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</si>
  <si>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</si>
  <si>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</si>
  <si>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</si>
  <si>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</si>
  <si>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</si>
  <si>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</si>
  <si>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</si>
  <si>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</si>
  <si>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</si>
  <si>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</si>
  <si>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</si>
  <si>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</si>
  <si>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</si>
  <si>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</si>
  <si>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</si>
  <si>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</si>
  <si>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</si>
  <si>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</si>
  <si>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</si>
  <si>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</si>
  <si>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</si>
  <si>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</si>
  <si>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</si>
  <si>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</si>
  <si>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</si>
  <si>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</si>
  <si>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</si>
  <si>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</si>
  <si>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</si>
  <si>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</si>
  <si>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</si>
  <si>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</si>
  <si>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</si>
  <si>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</si>
  <si>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</si>
  <si>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</si>
  <si>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</si>
  <si>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</si>
  <si>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</si>
  <si>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</si>
  <si>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</si>
  <si>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</si>
  <si>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</si>
  <si>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</si>
  <si>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</si>
  <si>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</si>
  <si>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</si>
  <si>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</si>
  <si>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</si>
  <si>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</si>
  <si>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</si>
  <si>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</si>
  <si>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</si>
  <si>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</si>
  <si>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</si>
  <si>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</si>
  <si>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</si>
  <si>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</si>
  <si>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</si>
  <si>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</si>
  <si>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</si>
  <si>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</si>
  <si>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</si>
  <si>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</si>
  <si>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</si>
  <si>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</si>
  <si>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</si>
  <si>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</si>
  <si>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</si>
  <si>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</si>
  <si>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</si>
  <si>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</si>
  <si>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</si>
  <si>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</si>
  <si>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</si>
  <si>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</si>
  <si>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</si>
  <si>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</si>
  <si>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</si>
  <si>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</si>
  <si>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</si>
  <si>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</si>
  <si>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</si>
  <si>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</si>
  <si>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</si>
  <si>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</si>
  <si>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</si>
  <si>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</si>
  <si>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</si>
  <si>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</si>
  <si>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</si>
  <si>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</si>
  <si>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</si>
  <si>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</si>
  <si>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</si>
  <si>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</si>
  <si>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</si>
  <si>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</si>
  <si>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</si>
  <si>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</si>
  <si>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</si>
  <si>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</si>
  <si>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</si>
  <si>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</si>
  <si>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</si>
  <si>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</si>
  <si>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</si>
  <si>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</si>
  <si>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</si>
  <si>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</si>
  <si>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</si>
  <si>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</si>
  <si>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</si>
  <si>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</si>
  <si>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</si>
  <si>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</si>
  <si>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</si>
  <si>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</si>
  <si>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</si>
  <si>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</si>
  <si>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</si>
  <si>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</si>
  <si>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</si>
  <si>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</si>
  <si>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</si>
  <si>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</si>
  <si>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</si>
  <si>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</si>
  <si>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</si>
  <si>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</si>
  <si>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</si>
  <si>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</si>
  <si>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</si>
  <si>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</si>
  <si>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</si>
  <si>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</si>
  <si>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</si>
  <si>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</si>
  <si>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</si>
  <si>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</si>
  <si>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</si>
  <si>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</si>
  <si>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</si>
  <si>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</si>
  <si>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</si>
  <si>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</si>
  <si>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</si>
  <si>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</si>
  <si>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</si>
  <si>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</si>
  <si>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</si>
  <si>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</si>
  <si>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</si>
  <si>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</si>
  <si>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</si>
  <si>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</si>
  <si>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</si>
  <si>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</si>
  <si>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</si>
  <si>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</si>
  <si>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</si>
  <si>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</si>
  <si>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</si>
  <si>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</si>
  <si>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</si>
  <si>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</si>
  <si>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</si>
  <si>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</si>
  <si>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</si>
  <si>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</si>
  <si>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</si>
  <si>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</si>
  <si>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</si>
  <si>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</si>
  <si>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</si>
  <si>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</si>
  <si>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</si>
  <si>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</si>
  <si>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</si>
  <si>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</si>
  <si>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</si>
  <si>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</si>
  <si>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</si>
  <si>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</si>
  <si>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</si>
  <si>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</si>
  <si>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</si>
  <si>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</si>
  <si>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</si>
  <si>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</si>
  <si>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</si>
  <si>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</si>
  <si>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</si>
  <si>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</si>
  <si>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</si>
  <si>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</si>
  <si>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</si>
  <si>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</si>
  <si>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</si>
  <si>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</si>
  <si>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</si>
  <si>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</si>
  <si>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</si>
  <si>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</si>
  <si>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</si>
  <si>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</si>
  <si>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</si>
  <si>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</si>
  <si>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</si>
  <si>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</si>
  <si>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</si>
  <si>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</si>
  <si>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</si>
  <si>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</si>
  <si>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</si>
  <si>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</si>
  <si>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</si>
  <si>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</si>
  <si>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</si>
  <si>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</si>
  <si>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</si>
  <si>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</si>
  <si>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</si>
  <si>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</si>
  <si>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</si>
  <si>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</si>
  <si>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</si>
  <si>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</si>
  <si>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</si>
  <si>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</si>
  <si>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</si>
  <si>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</si>
  <si>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</si>
  <si>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</si>
  <si>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</si>
  <si>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</si>
  <si>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</si>
  <si>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</si>
  <si>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</si>
  <si>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</si>
  <si>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</si>
  <si>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</si>
  <si>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</si>
  <si>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</si>
  <si>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</si>
  <si>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</si>
  <si>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</si>
  <si>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</si>
  <si>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</si>
  <si>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</si>
  <si>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</si>
  <si>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</si>
  <si>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</si>
  <si>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</si>
  <si>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</si>
  <si>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</si>
  <si>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</si>
  <si>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</si>
  <si>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</si>
  <si>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</si>
  <si>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</si>
  <si>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</si>
  <si>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</si>
  <si>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</si>
  <si>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</si>
  <si>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</si>
  <si>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</si>
  <si>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</si>
  <si>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</si>
  <si>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</si>
  <si>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</si>
  <si>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</si>
  <si>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</si>
  <si>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</si>
  <si>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</si>
  <si>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</si>
  <si>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</si>
  <si>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</si>
  <si>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</si>
  <si>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</si>
  <si>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</si>
  <si>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</si>
  <si>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</si>
  <si>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</si>
  <si>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</si>
  <si>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</si>
  <si>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</si>
  <si>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</si>
  <si>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</si>
  <si>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</si>
  <si>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</si>
  <si>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</si>
  <si>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</si>
  <si>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</si>
  <si>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</si>
  <si>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</si>
  <si>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</si>
  <si>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</si>
  <si>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</si>
  <si>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</si>
  <si>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</si>
  <si>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</si>
  <si>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</si>
  <si>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</si>
  <si>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</si>
  <si>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</si>
  <si>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</si>
  <si>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</si>
  <si>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</si>
  <si>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</si>
  <si>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</si>
  <si>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</si>
  <si>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</si>
  <si>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</si>
  <si>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</si>
  <si>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</si>
  <si>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</si>
  <si>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</si>
  <si>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</si>
  <si>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</si>
  <si>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</si>
  <si>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</si>
  <si>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</si>
  <si>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</si>
  <si>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</si>
  <si>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</si>
  <si>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</si>
  <si>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</si>
  <si>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</si>
  <si>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</si>
  <si>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</si>
  <si>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</si>
  <si>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</si>
  <si>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</si>
  <si>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</si>
  <si>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</si>
  <si>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</si>
  <si>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</si>
  <si>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</si>
  <si>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</si>
  <si>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</si>
  <si>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</si>
  <si>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</si>
  <si>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</si>
  <si>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</si>
  <si>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</si>
  <si>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</si>
  <si>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</si>
  <si>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</si>
  <si>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</si>
  <si>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</si>
  <si>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</si>
  <si>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</si>
  <si>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</si>
  <si>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</si>
  <si>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</si>
  <si>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</si>
  <si>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</si>
  <si>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</si>
  <si>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</si>
  <si>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</si>
  <si>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</si>
  <si>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</si>
  <si>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</si>
  <si>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</si>
  <si>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</si>
  <si>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</si>
  <si>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</si>
  <si>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</si>
  <si>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</si>
  <si>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</si>
  <si>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</si>
  <si>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</si>
  <si>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</si>
  <si>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</si>
  <si>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</si>
  <si>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</si>
  <si>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</si>
  <si>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</si>
  <si>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</si>
  <si>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</si>
  <si>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</si>
  <si>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</si>
  <si>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</si>
  <si>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</si>
  <si>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</si>
  <si>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</si>
  <si>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</si>
  <si>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</si>
  <si>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</si>
  <si>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</si>
  <si>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</si>
  <si>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</si>
  <si>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</si>
  <si>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</si>
  <si>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</si>
  <si>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</si>
  <si>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</si>
  <si>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</si>
  <si>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</si>
  <si>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</si>
  <si>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</si>
  <si>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</si>
  <si>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</si>
  <si>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</si>
  <si>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</si>
  <si>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</si>
  <si>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</si>
  <si>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</si>
  <si>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</si>
  <si>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</si>
  <si>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</si>
  <si>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</si>
  <si>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</si>
  <si>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</si>
  <si>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</si>
  <si>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</si>
  <si>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</si>
  <si>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</si>
  <si>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</si>
  <si>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</si>
  <si>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</si>
  <si>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</si>
  <si>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</si>
  <si>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</si>
  <si>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</si>
  <si>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</si>
  <si>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</si>
  <si>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</si>
  <si>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</si>
  <si>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</si>
  <si>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</si>
  <si>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</si>
  <si>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</si>
  <si>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</si>
  <si>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</si>
  <si>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</si>
  <si>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</si>
  <si>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</si>
  <si>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</si>
  <si>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</si>
  <si>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</si>
  <si>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</si>
  <si>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</si>
  <si>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</si>
  <si>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</si>
  <si>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</si>
  <si>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</si>
  <si>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</si>
  <si>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</si>
  <si>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</si>
  <si>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</si>
  <si>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</si>
  <si>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</si>
  <si>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</si>
  <si>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</si>
  <si>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</si>
  <si>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</si>
  <si>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</si>
  <si>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</si>
  <si>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</si>
  <si>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</si>
  <si>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</si>
  <si>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</si>
  <si>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</si>
  <si>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</si>
  <si>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</si>
  <si>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</si>
  <si>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</si>
  <si>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</si>
  <si>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</si>
  <si>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</si>
  <si>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</si>
  <si>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</si>
  <si>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</si>
  <si>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</si>
  <si>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</si>
  <si>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</si>
  <si>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</si>
  <si>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</si>
  <si>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</si>
  <si>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</si>
  <si>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</si>
  <si>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</si>
  <si>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</si>
  <si>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</si>
  <si>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</si>
  <si>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</si>
  <si>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</si>
  <si>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</si>
  <si>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</si>
  <si>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</si>
  <si>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</si>
  <si>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</si>
  <si>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</si>
  <si>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</si>
  <si>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</si>
  <si>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</si>
  <si>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</si>
  <si>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</si>
  <si>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</si>
  <si>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</si>
  <si>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</si>
  <si>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</si>
  <si>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</si>
  <si>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</si>
  <si>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</si>
  <si>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</si>
  <si>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</si>
  <si>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</si>
  <si>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</si>
  <si>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</si>
  <si>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</si>
  <si>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</si>
  <si>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</si>
  <si>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</si>
  <si>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</si>
  <si>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</si>
  <si>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</si>
  <si>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</si>
  <si>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</si>
  <si>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</si>
  <si>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</si>
  <si>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</si>
  <si>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</si>
  <si>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</si>
  <si>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</si>
  <si>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</si>
  <si>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</si>
  <si>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</si>
  <si>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</si>
  <si>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</si>
  <si>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</si>
  <si>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</si>
  <si>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</si>
  <si>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</si>
  <si>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</si>
  <si>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</si>
  <si>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</si>
  <si>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</si>
  <si>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</si>
  <si>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</si>
  <si>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</si>
  <si>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</si>
  <si>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</si>
  <si>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</si>
  <si>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</si>
  <si>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</si>
  <si>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</si>
  <si>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</si>
  <si>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</si>
  <si>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</si>
  <si>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</si>
  <si>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</si>
  <si>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</si>
  <si>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</si>
  <si>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</si>
  <si>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</si>
  <si>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</si>
  <si>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</si>
  <si>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</si>
  <si>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</si>
  <si>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</si>
  <si>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</si>
  <si>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</si>
  <si>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</si>
  <si>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</si>
  <si>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</si>
  <si>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</si>
  <si>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</si>
  <si>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</si>
  <si>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</si>
  <si>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</si>
  <si>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</si>
  <si>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</si>
  <si>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</si>
  <si>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</si>
  <si>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</si>
  <si>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</si>
  <si>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</si>
  <si>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</si>
  <si>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</si>
  <si>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</si>
  <si>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</si>
  <si>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</si>
  <si>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</si>
  <si>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</si>
  <si>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</si>
  <si>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</si>
  <si>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</si>
  <si>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</si>
  <si>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</si>
  <si>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</si>
  <si>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</si>
  <si>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</si>
  <si>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</si>
  <si>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</si>
  <si>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</si>
  <si>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</si>
  <si>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</si>
  <si>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</si>
  <si>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</si>
  <si>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</si>
  <si>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</si>
  <si>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</si>
  <si>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</si>
  <si>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</si>
  <si>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</si>
  <si>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</si>
  <si>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</si>
  <si>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</si>
  <si>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</si>
  <si>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</si>
  <si>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</si>
  <si>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</si>
  <si>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</si>
  <si>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</si>
  <si>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</si>
  <si>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</si>
  <si>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</si>
  <si>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</si>
  <si>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</si>
  <si>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</si>
  <si>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</si>
  <si>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</si>
  <si>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</si>
  <si>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</si>
  <si>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</si>
  <si>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</si>
  <si>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</si>
  <si>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</si>
  <si>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</si>
  <si>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</si>
  <si>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</si>
  <si>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</si>
  <si>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</si>
  <si>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</si>
  <si>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</si>
  <si>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</si>
  <si>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</si>
  <si>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</si>
  <si>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</si>
  <si>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</si>
  <si>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</si>
  <si>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</si>
  <si>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</si>
  <si>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</si>
  <si>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</si>
  <si>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</si>
  <si>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</si>
  <si>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</si>
  <si>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</si>
  <si>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</si>
  <si>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</si>
  <si>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</si>
  <si>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</si>
  <si>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</si>
  <si>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</si>
  <si>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</si>
  <si>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</si>
  <si>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</si>
  <si>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</si>
  <si>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</si>
  <si>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</si>
  <si>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</si>
  <si>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</si>
  <si>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</si>
  <si>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</si>
  <si>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</si>
  <si>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</si>
  <si>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</si>
  <si>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</si>
  <si>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</si>
  <si>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</si>
  <si>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</si>
  <si>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</si>
  <si>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</si>
  <si>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</si>
  <si>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</si>
  <si>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</si>
  <si>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</si>
  <si>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</si>
  <si>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</si>
  <si>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</si>
  <si>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</si>
  <si>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</si>
  <si>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</si>
  <si>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</si>
  <si>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</si>
  <si>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</si>
  <si>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</si>
  <si>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</si>
  <si>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</si>
  <si>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</si>
  <si>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</si>
  <si>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</si>
  <si>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</si>
  <si>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</si>
  <si>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</si>
  <si>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</si>
  <si>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</si>
  <si>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</si>
  <si>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</si>
  <si>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</si>
  <si>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</si>
  <si>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</si>
  <si>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</si>
  <si>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</si>
  <si>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</si>
  <si>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</si>
  <si>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</si>
  <si>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</si>
  <si>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</si>
  <si>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</si>
  <si>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</si>
  <si>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</si>
  <si>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</si>
  <si>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</si>
  <si>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</si>
  <si>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</si>
  <si>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</si>
  <si>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</si>
  <si>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</si>
  <si>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</si>
  <si>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</si>
  <si>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</si>
  <si>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</si>
  <si>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</si>
  <si>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</si>
  <si>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</si>
  <si>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</si>
  <si>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</si>
  <si>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</si>
  <si>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</si>
  <si>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</si>
  <si>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</si>
  <si>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</si>
  <si>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</si>
  <si>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</si>
  <si>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</si>
  <si>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</si>
  <si>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</si>
  <si>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</si>
  <si>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</si>
  <si>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</si>
  <si>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</si>
  <si>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</si>
  <si>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</si>
  <si>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</si>
  <si>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</si>
  <si>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</si>
  <si>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</si>
  <si>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</si>
  <si>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</si>
  <si>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</si>
  <si>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</si>
  <si>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</si>
  <si>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</si>
  <si>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</si>
  <si>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</si>
  <si>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</si>
  <si>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</si>
  <si>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</si>
  <si>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</si>
  <si>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</si>
  <si>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</si>
  <si>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</si>
  <si>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</si>
  <si>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</si>
  <si>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</si>
  <si>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</si>
  <si>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</si>
  <si>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</si>
  <si>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</si>
  <si>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</si>
  <si>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</si>
  <si>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</si>
  <si>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</si>
  <si>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</si>
  <si>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</si>
  <si>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</si>
  <si>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</si>
  <si>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</si>
  <si>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</si>
  <si>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</si>
  <si>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</si>
  <si>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</si>
  <si>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</si>
  <si>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</si>
  <si>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</si>
  <si>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</si>
  <si>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</si>
  <si>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</si>
  <si>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</si>
  <si>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</si>
  <si>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</si>
  <si>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</si>
  <si>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</si>
  <si>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</si>
  <si>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</si>
  <si>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</si>
  <si>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</si>
  <si>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</si>
  <si>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</si>
  <si>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</si>
  <si>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</si>
  <si>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</si>
  <si>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</si>
  <si>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</si>
  <si>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</si>
  <si>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</si>
  <si>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</si>
  <si>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</si>
  <si>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</si>
  <si>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</si>
  <si>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</si>
  <si>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</si>
  <si>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</si>
  <si>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</si>
  <si>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</si>
  <si>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</si>
  <si>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</si>
  <si>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</si>
  <si>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</si>
  <si>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</si>
  <si>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</si>
  <si>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</si>
  <si>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</si>
  <si>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</si>
  <si>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</si>
  <si>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</si>
  <si>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</si>
  <si>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</si>
  <si>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</si>
  <si>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</si>
  <si>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</si>
  <si>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</si>
  <si>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</si>
  <si>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</si>
  <si>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</si>
  <si>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</si>
  <si>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</si>
  <si>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</si>
  <si>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</si>
  <si>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</si>
  <si>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</si>
  <si>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</si>
  <si>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</si>
  <si>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</si>
  <si>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</si>
  <si>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</si>
  <si>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</si>
  <si>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</si>
  <si>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</si>
  <si>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</si>
  <si>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</si>
  <si>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</si>
  <si>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</si>
  <si>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</si>
  <si>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</si>
  <si>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</si>
  <si>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</si>
  <si>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</si>
  <si>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</si>
  <si>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</si>
  <si>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</si>
  <si>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</si>
  <si>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</si>
  <si>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</si>
  <si>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</si>
  <si>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</si>
  <si>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</si>
  <si>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</si>
  <si>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</si>
  <si>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</si>
  <si>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</si>
  <si>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</si>
  <si>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</si>
  <si>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</si>
  <si>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</si>
  <si>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</si>
  <si>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</si>
  <si>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</si>
  <si>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</si>
  <si>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</si>
  <si>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</si>
  <si>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</si>
  <si>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</si>
  <si>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</si>
  <si>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</si>
  <si>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</si>
  <si>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</si>
  <si>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</si>
  <si>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</si>
  <si>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</si>
  <si>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</si>
  <si>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</si>
  <si>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</si>
  <si>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</si>
  <si>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</si>
  <si>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</si>
  <si>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</si>
  <si>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</si>
  <si>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</si>
  <si>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</si>
  <si>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</si>
  <si>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</si>
  <si>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</si>
  <si>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</si>
  <si>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</si>
  <si>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</si>
  <si>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</si>
  <si>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</si>
  <si>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</si>
  <si>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</si>
  <si>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</si>
  <si>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</si>
  <si>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</si>
  <si>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</si>
  <si>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</si>
  <si>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</si>
  <si>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</si>
  <si>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</si>
  <si>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</si>
  <si>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</si>
  <si>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</si>
  <si>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</si>
  <si>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</si>
  <si>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</si>
  <si>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</si>
  <si>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</si>
  <si>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</si>
  <si>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</si>
  <si>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</si>
  <si>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</si>
  <si>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</si>
  <si>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</si>
  <si>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</si>
  <si>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</si>
  <si>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</si>
  <si>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</si>
  <si>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</si>
  <si>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</si>
  <si>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</si>
  <si>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</si>
  <si>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</si>
  <si>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</si>
  <si>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</si>
  <si>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</si>
  <si>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</si>
  <si>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</si>
  <si>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</si>
  <si>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</si>
  <si>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</si>
  <si>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</si>
  <si>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</si>
  <si>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</si>
  <si>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</si>
  <si>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</si>
  <si>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</si>
  <si>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</si>
  <si>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</si>
  <si>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</si>
  <si>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</si>
  <si>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</si>
  <si>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</si>
  <si>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</si>
  <si>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</si>
  <si>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</si>
  <si>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</si>
  <si>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</si>
  <si>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</si>
  <si>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</si>
  <si>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</si>
  <si>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</si>
  <si>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</si>
  <si>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</si>
  <si>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</si>
  <si>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</si>
  <si>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</si>
  <si>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</si>
  <si>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</si>
  <si>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</si>
  <si>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</si>
  <si>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</si>
  <si>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</si>
  <si>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</si>
  <si>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</si>
  <si>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</si>
  <si>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</si>
  <si>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</si>
  <si>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</si>
  <si>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</si>
  <si>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</si>
  <si>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</si>
  <si>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</si>
  <si>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</si>
  <si>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</si>
  <si>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</si>
  <si>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</si>
  <si>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</si>
  <si>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</si>
  <si>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</si>
  <si>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</si>
  <si>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</si>
  <si>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</si>
  <si>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</si>
  <si>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</si>
  <si>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</si>
  <si>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</si>
  <si>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</si>
  <si>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</si>
  <si>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</si>
  <si>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</si>
  <si>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</si>
  <si>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</si>
  <si>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</si>
  <si>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</si>
  <si>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</si>
  <si>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</si>
  <si>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</si>
  <si>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</si>
  <si>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</si>
  <si>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</si>
  <si>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</si>
  <si>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</si>
  <si>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</si>
  <si>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</si>
  <si>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</si>
  <si>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</si>
  <si>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</si>
  <si>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</si>
  <si>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</si>
  <si>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</si>
  <si>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</si>
  <si>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</si>
  <si>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</si>
  <si>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</si>
  <si>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</si>
  <si>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</si>
  <si>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</si>
  <si>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</si>
  <si>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</si>
  <si>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</si>
  <si>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</si>
  <si>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</si>
  <si>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</si>
  <si>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</si>
  <si>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</si>
  <si>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</si>
  <si>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</si>
  <si>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</si>
  <si>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</si>
  <si>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</si>
  <si>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</si>
  <si>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</si>
  <si>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</si>
  <si>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</si>
  <si>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</si>
  <si>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</si>
  <si>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</si>
  <si>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</si>
  <si>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</si>
  <si>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</si>
  <si>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</si>
  <si>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</si>
  <si>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</si>
  <si>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</si>
  <si>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</si>
  <si>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</si>
  <si>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</si>
  <si>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</si>
  <si>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</si>
  <si>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</si>
  <si>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</si>
  <si>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</si>
  <si>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</si>
  <si>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</si>
  <si>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</si>
  <si>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</si>
  <si>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</si>
  <si>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</si>
  <si>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</si>
  <si>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</si>
  <si>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</si>
  <si>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</si>
  <si>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</si>
  <si>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</si>
  <si>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</si>
  <si>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</si>
  <si>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</si>
  <si>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</si>
  <si>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</si>
  <si>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</si>
  <si>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</si>
  <si>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</si>
  <si>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</si>
  <si>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</si>
  <si>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</si>
  <si>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</si>
  <si>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</si>
  <si>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</si>
  <si>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</si>
  <si>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</si>
  <si>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</si>
  <si>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</si>
  <si>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</si>
  <si>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</si>
  <si>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</si>
  <si>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</si>
  <si>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</si>
  <si>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</si>
  <si>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</si>
  <si>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</si>
  <si>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</si>
  <si>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</si>
  <si>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</si>
  <si>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</si>
  <si>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</si>
  <si>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</si>
  <si>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</si>
  <si>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</si>
  <si>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</si>
  <si>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</si>
  <si>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</si>
  <si>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</si>
  <si>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</si>
  <si>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</si>
  <si>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</si>
  <si>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</si>
  <si>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</si>
  <si>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</si>
  <si>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</si>
  <si>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</si>
  <si>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</si>
  <si>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</si>
  <si>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</si>
  <si>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</si>
  <si>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</si>
  <si>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</si>
  <si>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</si>
  <si>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</si>
  <si>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</si>
  <si>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</si>
  <si>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</si>
  <si>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</si>
  <si>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</si>
  <si>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</si>
  <si>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</si>
  <si>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</si>
  <si>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</si>
  <si>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</si>
  <si>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</si>
  <si>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</si>
  <si>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</si>
  <si>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</si>
  <si>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</si>
  <si>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</si>
  <si>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</si>
  <si>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</si>
  <si>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</si>
  <si>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</si>
  <si>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</si>
  <si>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</si>
  <si>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</si>
  <si>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</si>
  <si>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</si>
  <si>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</si>
  <si>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</si>
  <si>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</si>
  <si>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</si>
  <si>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</si>
  <si>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</si>
  <si>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</si>
  <si>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</si>
  <si>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</si>
  <si>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</si>
  <si>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</si>
  <si>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</si>
  <si>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</si>
  <si>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</si>
  <si>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</si>
  <si>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</si>
  <si>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</si>
  <si>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</si>
  <si>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</si>
  <si>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</si>
  <si>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</si>
  <si>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</si>
  <si>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</si>
  <si>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</si>
  <si>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</si>
  <si>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</si>
  <si>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</si>
  <si>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</si>
  <si>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</si>
  <si>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</si>
  <si>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</si>
  <si>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</si>
  <si>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</si>
  <si>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</si>
  <si>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</si>
  <si>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</si>
  <si>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</si>
  <si>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</si>
  <si>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</si>
  <si>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</si>
  <si>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</si>
  <si>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</si>
  <si>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</si>
  <si>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</si>
  <si>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</si>
  <si>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</si>
  <si>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</si>
  <si>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</si>
  <si>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</si>
  <si>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</si>
  <si>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</si>
  <si>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</si>
  <si>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</si>
  <si>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</si>
  <si>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</si>
  <si>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</si>
  <si>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</si>
  <si>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</si>
  <si>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</si>
  <si>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</si>
  <si>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</si>
  <si>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</si>
  <si>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</si>
  <si>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</si>
  <si>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</si>
  <si>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</si>
  <si>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</si>
  <si>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</si>
  <si>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</si>
  <si>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</si>
  <si>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</si>
  <si>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</si>
  <si>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</si>
  <si>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</si>
  <si>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</si>
  <si>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</si>
  <si>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</si>
  <si>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</si>
  <si>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</si>
  <si>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</si>
  <si>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</si>
  <si>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</si>
  <si>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</si>
  <si>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</si>
  <si>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</si>
  <si>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</si>
  <si>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</si>
  <si>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</si>
  <si>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</si>
  <si>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</si>
  <si>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</si>
  <si>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</si>
  <si>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</si>
  <si>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</si>
  <si>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</si>
  <si>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</si>
  <si>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</si>
  <si>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</si>
  <si>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</si>
  <si>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</si>
  <si>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</si>
  <si>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</si>
  <si>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</si>
  <si>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</si>
  <si>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</si>
  <si>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</si>
  <si>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</si>
  <si>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</si>
  <si>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</si>
  <si>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</si>
  <si>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</si>
  <si>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</si>
  <si>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</si>
  <si>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</si>
  <si>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</si>
  <si>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</si>
  <si>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</si>
  <si>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</si>
  <si>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</si>
  <si>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</si>
  <si>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</si>
  <si>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</si>
  <si>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</si>
  <si>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</si>
  <si>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</si>
  <si>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</si>
  <si>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</si>
  <si>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</si>
  <si>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</si>
  <si>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</si>
  <si>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</si>
  <si>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</si>
  <si>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</si>
  <si>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</si>
  <si>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</si>
  <si>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</si>
  <si>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</si>
  <si>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</si>
  <si>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</si>
  <si>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</si>
  <si>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</si>
  <si>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</si>
  <si>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</si>
  <si>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</si>
  <si>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</si>
  <si>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</si>
  <si>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</si>
  <si>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</si>
  <si>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</si>
  <si>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</si>
  <si>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</si>
  <si>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</si>
  <si>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</si>
  <si>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</si>
  <si>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</si>
  <si>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</si>
  <si>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</si>
  <si>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</si>
  <si>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</si>
  <si>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</si>
  <si>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</si>
  <si>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</si>
  <si>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</si>
  <si>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</si>
  <si>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</si>
  <si>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</si>
  <si>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</si>
  <si>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</si>
  <si>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</si>
  <si>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</si>
  <si>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</si>
  <si>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</si>
  <si>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</si>
  <si>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</si>
  <si>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</si>
  <si>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</si>
  <si>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</si>
  <si>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</si>
  <si>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</si>
  <si>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</si>
  <si>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</si>
  <si>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</si>
  <si>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</si>
  <si>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</si>
  <si>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</si>
  <si>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</si>
  <si>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</si>
  <si>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</si>
  <si>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</si>
  <si>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</si>
  <si>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</si>
  <si>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</si>
  <si>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</si>
  <si>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</si>
  <si>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</si>
  <si>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</si>
  <si>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</si>
  <si>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</si>
  <si>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</si>
  <si>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</si>
  <si>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</si>
  <si>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</si>
  <si>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</si>
  <si>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</si>
  <si>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</si>
  <si>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</si>
  <si>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</si>
  <si>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</si>
  <si>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</si>
  <si>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</si>
  <si>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</si>
  <si>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</si>
  <si>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</si>
  <si>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</si>
  <si>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</si>
  <si>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</si>
  <si>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</si>
  <si>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</si>
  <si>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</si>
  <si>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</si>
  <si>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</si>
  <si>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</si>
  <si>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</si>
  <si>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</si>
  <si>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</si>
  <si>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</si>
  <si>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</si>
  <si>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</si>
  <si>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</si>
  <si>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</si>
  <si>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</si>
  <si>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</si>
  <si>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</si>
  <si>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</si>
  <si>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</si>
  <si>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</si>
  <si>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</si>
  <si>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</si>
  <si>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</si>
  <si>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</si>
  <si>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</si>
  <si>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</si>
  <si>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</si>
  <si>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</si>
  <si>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</si>
  <si>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</si>
  <si>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</si>
  <si>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</si>
  <si>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</si>
  <si>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</si>
  <si>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</si>
  <si>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</si>
  <si>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</si>
  <si>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</si>
  <si>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</si>
  <si>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</si>
  <si>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</si>
  <si>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</si>
  <si>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</si>
  <si>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</si>
  <si>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</si>
  <si>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</si>
  <si>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</si>
  <si>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</si>
  <si>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</si>
  <si>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</si>
  <si>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</si>
  <si>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</si>
  <si>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</si>
  <si>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</si>
  <si>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</si>
  <si>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</si>
  <si>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</si>
  <si>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</si>
  <si>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</si>
  <si>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</si>
  <si>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</si>
  <si>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</si>
  <si>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</si>
  <si>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</si>
  <si>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</si>
  <si>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</si>
  <si>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</si>
  <si>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</si>
  <si>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</si>
  <si>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</si>
  <si>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</si>
  <si>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</si>
  <si>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</si>
  <si>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</si>
  <si>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</si>
  <si>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</si>
  <si>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</si>
  <si>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</si>
  <si>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</si>
  <si>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</si>
  <si>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</si>
  <si>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</si>
  <si>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</si>
  <si>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</si>
  <si>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</si>
  <si>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</si>
  <si>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</si>
  <si>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</si>
  <si>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</si>
  <si>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</si>
  <si>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</si>
  <si>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</si>
  <si>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</si>
  <si>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</si>
  <si>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</si>
  <si>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</si>
  <si>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</si>
  <si>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</si>
  <si>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</si>
  <si>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</si>
  <si>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</si>
  <si>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</si>
  <si>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</si>
  <si>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</si>
  <si>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</si>
  <si>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</si>
  <si>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</si>
  <si>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</si>
  <si>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</si>
  <si>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</si>
  <si>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</si>
  <si>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</si>
  <si>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</si>
  <si>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</si>
  <si>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</si>
  <si>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</si>
  <si>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</si>
  <si>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</si>
  <si>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</si>
  <si>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</si>
  <si>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</si>
  <si>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</si>
  <si>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</si>
  <si>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</si>
  <si>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</si>
  <si>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</si>
  <si>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</si>
  <si>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</si>
  <si>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</si>
  <si>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</si>
  <si>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</si>
  <si>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</si>
  <si>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</si>
  <si>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</si>
  <si>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</si>
  <si>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</si>
  <si>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</si>
  <si>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</si>
  <si>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</si>
  <si>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</si>
  <si>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</si>
  <si>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</si>
  <si>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</si>
  <si>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</si>
  <si>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</si>
  <si>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</si>
  <si>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</si>
  <si>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</si>
  <si>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</si>
  <si>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</si>
  <si>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</si>
  <si>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</si>
  <si>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</si>
  <si>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</si>
  <si>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</si>
  <si>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</si>
  <si>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</si>
  <si>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</si>
  <si>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</si>
  <si>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</si>
  <si>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</si>
  <si>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</si>
  <si>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</si>
  <si>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</si>
  <si>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</si>
  <si>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</si>
  <si>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</si>
  <si>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</si>
  <si>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</si>
  <si>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</si>
  <si>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</si>
  <si>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</si>
  <si>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</si>
  <si>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</si>
  <si>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</si>
  <si>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</si>
  <si>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</si>
  <si>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</si>
  <si>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</si>
  <si>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</si>
  <si>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</si>
  <si>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</si>
  <si>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</si>
  <si>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</si>
  <si>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</si>
  <si>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</si>
  <si>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</si>
  <si>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</si>
  <si>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</si>
  <si>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</si>
  <si>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</si>
  <si>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</si>
  <si>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</si>
  <si>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</si>
  <si>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</si>
  <si>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</si>
  <si>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</si>
  <si>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</si>
  <si>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</si>
  <si>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</si>
  <si>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</si>
  <si>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</si>
  <si>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</si>
  <si>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</si>
  <si>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</si>
  <si>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</si>
  <si>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</si>
  <si>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</si>
  <si>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</si>
  <si>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</si>
  <si>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</si>
  <si>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</si>
  <si>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</si>
  <si>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</si>
  <si>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</si>
  <si>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</si>
  <si>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</si>
  <si>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</si>
  <si>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</si>
  <si>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</si>
  <si>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</si>
  <si>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</si>
  <si>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</si>
  <si>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</si>
  <si>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</si>
  <si>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</si>
  <si>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</si>
  <si>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</si>
  <si>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</si>
  <si>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</si>
  <si>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</si>
  <si>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</si>
  <si>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</si>
  <si>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</si>
  <si>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</si>
  <si>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</si>
  <si>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</si>
  <si>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</si>
  <si>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</si>
  <si>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</si>
  <si>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</si>
  <si>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</si>
  <si>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</si>
  <si>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</si>
  <si>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</si>
  <si>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</si>
  <si>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</si>
  <si>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</si>
  <si>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</si>
  <si>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</si>
  <si>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</si>
  <si>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</si>
  <si>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</si>
  <si>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</si>
  <si>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</si>
  <si>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</si>
  <si>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</si>
  <si>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</si>
  <si>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</si>
  <si>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</si>
  <si>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</si>
  <si>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</si>
  <si>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</si>
  <si>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</si>
  <si>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</si>
  <si>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</si>
  <si>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</si>
  <si>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</si>
  <si>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</si>
  <si>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</si>
  <si>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</si>
  <si>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</si>
  <si>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</si>
  <si>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</si>
  <si>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</si>
  <si>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</si>
  <si>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</si>
  <si>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</si>
  <si>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</si>
  <si>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</si>
  <si>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</si>
  <si>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</si>
  <si>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</si>
  <si>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</si>
  <si>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</si>
  <si>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</si>
  <si>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</si>
  <si>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</si>
  <si>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</si>
  <si>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</si>
  <si>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</si>
  <si>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</si>
  <si>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</si>
  <si>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</si>
  <si>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</si>
  <si>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</si>
  <si>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</si>
  <si>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</si>
  <si>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</si>
  <si>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</si>
  <si>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</si>
  <si>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</si>
  <si>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</si>
  <si>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</si>
  <si>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</si>
  <si>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</si>
  <si>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</si>
  <si>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</si>
  <si>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</si>
  <si>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</si>
  <si>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</si>
  <si>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</si>
  <si>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</si>
  <si>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</si>
  <si>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</si>
  <si>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</si>
  <si>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</si>
  <si>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</si>
  <si>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</si>
  <si>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</si>
  <si>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</si>
  <si>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</si>
  <si>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</si>
  <si>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</si>
  <si>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</si>
  <si>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</si>
  <si>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</si>
  <si>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</si>
  <si>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</si>
  <si>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</si>
  <si>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</si>
  <si>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</si>
  <si>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</si>
  <si>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</si>
  <si>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</si>
  <si>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</si>
  <si>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</si>
  <si>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</si>
  <si>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</si>
  <si>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</si>
  <si>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</si>
  <si>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</si>
  <si>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</si>
  <si>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</si>
  <si>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</si>
  <si>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</si>
  <si>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</si>
  <si>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</si>
  <si>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</si>
  <si>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</si>
  <si>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</si>
  <si>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</si>
  <si>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</si>
  <si>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</si>
  <si>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</si>
  <si>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</si>
  <si>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</si>
  <si>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</si>
  <si>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</si>
  <si>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</si>
  <si>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</si>
  <si>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</si>
  <si>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</si>
  <si>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</si>
  <si>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</si>
  <si>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</si>
  <si>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</si>
  <si>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</si>
  <si>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</si>
  <si>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</si>
  <si>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</si>
  <si>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</si>
  <si>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</si>
  <si>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</si>
  <si>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</si>
  <si>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</si>
  <si>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</si>
  <si>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</si>
  <si>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</si>
  <si>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</si>
  <si>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</si>
  <si>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</si>
  <si>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</si>
  <si>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</si>
  <si>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</si>
  <si>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</si>
  <si>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</si>
  <si>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</si>
  <si>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</si>
  <si>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</si>
  <si>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</si>
  <si>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</si>
  <si>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</si>
  <si>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</si>
  <si>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</si>
  <si>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</si>
  <si>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</si>
  <si>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</si>
  <si>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</si>
  <si>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</si>
  <si>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</si>
  <si>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</si>
  <si>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</si>
  <si>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</si>
  <si>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</si>
  <si>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</si>
  <si>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</si>
  <si>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</si>
  <si>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</si>
  <si>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</si>
  <si>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</si>
  <si>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</si>
  <si>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</si>
  <si>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</si>
  <si>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</si>
  <si>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</si>
  <si>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</si>
  <si>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</si>
  <si>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</si>
  <si>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</si>
  <si>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</si>
  <si>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</si>
  <si>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</si>
  <si>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</si>
  <si>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</si>
  <si>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</si>
  <si>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</si>
  <si>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</si>
  <si>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</si>
  <si>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</si>
  <si>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</si>
  <si>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</si>
  <si>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</si>
  <si>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</si>
  <si>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</si>
  <si>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</si>
  <si>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</si>
  <si>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</si>
  <si>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</si>
  <si>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</si>
  <si>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</si>
  <si>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</si>
  <si>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</si>
  <si>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</si>
  <si>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</si>
  <si>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</si>
  <si>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</si>
  <si>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</si>
  <si>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</si>
  <si>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</si>
  <si>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</si>
  <si>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</si>
  <si>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</si>
  <si>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</si>
  <si>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</si>
  <si>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</si>
  <si>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</si>
  <si>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</si>
  <si>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</si>
  <si>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</si>
  <si>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</si>
  <si>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</si>
  <si>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</si>
  <si>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</si>
  <si>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</si>
  <si>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</si>
  <si>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</si>
  <si>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</si>
  <si>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</si>
  <si>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</si>
  <si>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</si>
  <si>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</si>
  <si>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</si>
  <si>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</si>
  <si>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</si>
  <si>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</si>
  <si>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</si>
  <si>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</si>
  <si>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</si>
  <si>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</si>
  <si>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</si>
  <si>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</si>
  <si>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</si>
  <si>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</si>
  <si>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</si>
  <si>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</si>
  <si>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</si>
  <si>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</si>
  <si>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</si>
  <si>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</si>
  <si>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</si>
  <si>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</si>
  <si>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</si>
  <si>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</si>
  <si>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</si>
  <si>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</si>
  <si>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</si>
  <si>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</si>
  <si>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</si>
  <si>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</si>
  <si>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</si>
  <si>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</si>
  <si>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</si>
  <si>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</si>
  <si>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</si>
  <si>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</si>
  <si>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</si>
  <si>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</si>
  <si>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</si>
  <si>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</si>
  <si>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</si>
  <si>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</si>
  <si>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</si>
  <si>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</si>
  <si>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</si>
  <si>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</si>
  <si>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</si>
  <si>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</si>
  <si>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</si>
  <si>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</si>
  <si>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</si>
  <si>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</si>
  <si>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</si>
  <si>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</si>
  <si>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</si>
  <si>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</si>
  <si>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</si>
  <si>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</si>
  <si>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</si>
  <si>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</si>
  <si>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</si>
  <si>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</si>
  <si>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</si>
  <si>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</si>
  <si>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</si>
  <si>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</si>
  <si>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</si>
  <si>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</si>
  <si>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</si>
  <si>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</si>
  <si>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</si>
  <si>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</si>
  <si>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</si>
  <si>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</si>
  <si>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</si>
  <si>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</si>
  <si>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</si>
  <si>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</si>
  <si>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</si>
  <si>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</si>
  <si>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</si>
  <si>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</si>
  <si>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</si>
  <si>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</si>
  <si>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</si>
  <si>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</si>
  <si>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</si>
  <si>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</si>
  <si>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</si>
  <si>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</si>
  <si>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</si>
  <si>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</si>
  <si>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</si>
  <si>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</si>
  <si>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</si>
  <si>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</si>
  <si>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</si>
  <si>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</si>
  <si>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</si>
  <si>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</si>
  <si>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</si>
  <si>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</si>
  <si>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</si>
  <si>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</si>
  <si>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</si>
  <si>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</si>
  <si>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</si>
  <si>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</si>
  <si>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</si>
  <si>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</si>
  <si>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</si>
  <si>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</si>
  <si>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</si>
  <si>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</si>
  <si>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</si>
  <si>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</si>
  <si>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</si>
  <si>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</si>
  <si>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</si>
  <si>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</si>
  <si>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</si>
  <si>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</si>
  <si>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</si>
  <si>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</si>
  <si>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</si>
  <si>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</si>
  <si>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</si>
  <si>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</si>
  <si>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</si>
  <si>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</si>
  <si>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</si>
  <si>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</si>
  <si>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</si>
  <si>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</si>
  <si>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</si>
  <si>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</si>
  <si>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</si>
  <si>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</si>
  <si>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</si>
  <si>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</si>
  <si>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</si>
  <si>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</si>
  <si>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</si>
  <si>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</si>
  <si>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</si>
  <si>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</si>
  <si>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</si>
  <si>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</si>
  <si>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</si>
  <si>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</si>
  <si>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</si>
  <si>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</si>
  <si>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</si>
  <si>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</si>
  <si>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</si>
  <si>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</si>
  <si>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</si>
  <si>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</si>
  <si>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</si>
  <si>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</si>
  <si>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</si>
  <si>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</si>
  <si>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</si>
  <si>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</si>
  <si>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</si>
  <si>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</si>
  <si>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</si>
  <si>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</si>
  <si>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</si>
  <si>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</si>
  <si>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</si>
  <si>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</si>
  <si>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</si>
  <si>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</si>
  <si>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</si>
  <si>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</si>
  <si>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</si>
  <si>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</si>
  <si>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</si>
  <si>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</si>
  <si>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</si>
  <si>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</si>
  <si>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</si>
  <si>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</si>
  <si>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</si>
  <si>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</si>
  <si>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</si>
  <si>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</si>
  <si>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</si>
  <si>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</si>
  <si>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</si>
  <si>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</si>
  <si>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</si>
  <si>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</si>
  <si>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</si>
  <si>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</si>
  <si>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</si>
  <si>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</si>
  <si>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</si>
  <si>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</si>
  <si>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</si>
  <si>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</si>
  <si>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</si>
  <si>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</si>
  <si>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</si>
  <si>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</si>
  <si>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</si>
  <si>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</si>
  <si>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</si>
  <si>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</si>
  <si>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</si>
  <si>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</si>
  <si>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</si>
  <si>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</si>
  <si>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</si>
  <si>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</si>
  <si>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</si>
  <si>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</si>
  <si>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</si>
  <si>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</si>
  <si>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</si>
  <si>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</si>
  <si>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</si>
  <si>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</si>
  <si>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</si>
  <si>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</si>
  <si>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</si>
  <si>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</si>
  <si>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</si>
  <si>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</si>
  <si>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</si>
  <si>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</si>
  <si>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</si>
  <si>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</si>
  <si>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</si>
  <si>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</si>
  <si>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</si>
  <si>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</si>
  <si>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</si>
  <si>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</si>
  <si>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</si>
  <si>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</si>
  <si>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</si>
  <si>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</si>
  <si>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</si>
  <si>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</si>
  <si>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</si>
  <si>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</si>
  <si>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</si>
  <si>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</si>
  <si>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</si>
  <si>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</si>
  <si>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</si>
  <si>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</si>
  <si>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</si>
  <si>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</si>
  <si>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</si>
  <si>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</si>
  <si>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</si>
  <si>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</si>
  <si>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</si>
  <si>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</si>
  <si>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</si>
  <si>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</si>
  <si>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</si>
  <si>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</si>
  <si>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</si>
  <si>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</si>
  <si>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</si>
  <si>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</si>
  <si>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</si>
  <si>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</si>
  <si>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</si>
  <si>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</si>
  <si>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</si>
  <si>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</si>
  <si>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</si>
  <si>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</si>
  <si>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</si>
  <si>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</si>
  <si>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</si>
  <si>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</si>
  <si>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</si>
  <si>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</si>
  <si>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</si>
  <si>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</si>
  <si>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</si>
  <si>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</si>
  <si>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</si>
  <si>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</si>
  <si>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</si>
  <si>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</si>
  <si>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</si>
  <si>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</si>
  <si>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</si>
  <si>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</si>
  <si>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</si>
  <si>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</si>
  <si>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</si>
  <si>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</si>
  <si>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</si>
  <si>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</si>
  <si>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</si>
  <si>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</si>
  <si>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</si>
  <si>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</si>
  <si>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</si>
  <si>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</si>
  <si>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</si>
  <si>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</si>
  <si>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</si>
  <si>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</si>
  <si>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</si>
  <si>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</si>
  <si>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</si>
  <si>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</si>
  <si>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</si>
  <si>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</si>
  <si>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</si>
  <si>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</si>
  <si>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</si>
  <si>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</si>
  <si>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</si>
  <si>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</si>
  <si>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</si>
  <si>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</si>
  <si>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</si>
  <si>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</si>
  <si>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</si>
  <si>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</si>
  <si>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</si>
  <si>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</si>
  <si>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</si>
  <si>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</si>
  <si>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</si>
  <si>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</si>
  <si>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</si>
  <si>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</si>
  <si>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</si>
  <si>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</si>
  <si>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</si>
  <si>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</si>
  <si>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</si>
  <si>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</si>
  <si>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</si>
  <si>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</si>
  <si>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</si>
  <si>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</si>
  <si>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</si>
  <si>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</si>
  <si>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</si>
  <si>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</si>
  <si>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</si>
  <si>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</si>
  <si>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</si>
  <si>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</si>
  <si>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</si>
  <si>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</si>
  <si>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</si>
  <si>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</si>
  <si>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</si>
  <si>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</si>
  <si>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</si>
  <si>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</si>
  <si>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</si>
  <si>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</si>
  <si>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</si>
  <si>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</si>
  <si>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</si>
  <si>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</si>
  <si>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</si>
  <si>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</si>
  <si>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</si>
  <si>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</si>
  <si>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</si>
  <si>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</si>
  <si>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</si>
  <si>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</si>
  <si>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</si>
  <si>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</si>
  <si>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</si>
  <si>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</si>
  <si>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</si>
  <si>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</si>
  <si>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</si>
  <si>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</si>
  <si>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</si>
  <si>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</si>
  <si>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</si>
  <si>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</si>
  <si>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</si>
  <si>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</si>
  <si>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</si>
  <si>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</si>
  <si>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</si>
  <si>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</si>
  <si>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</si>
  <si>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</si>
  <si>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</si>
  <si>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</si>
  <si>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</si>
  <si>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</si>
  <si>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</si>
  <si>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</si>
  <si>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</si>
  <si>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</si>
  <si>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</si>
  <si>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</si>
  <si>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</si>
  <si>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</si>
  <si>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</si>
  <si>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</si>
  <si>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</si>
  <si>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</si>
  <si>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</si>
  <si>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</si>
  <si>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</si>
  <si>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</si>
  <si>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</si>
  <si>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</si>
  <si>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</si>
  <si>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</si>
  <si>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</si>
  <si>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</si>
  <si>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</si>
  <si>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</si>
  <si>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</si>
  <si>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</si>
  <si>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</si>
  <si>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</si>
  <si>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</si>
  <si>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</si>
  <si>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</si>
  <si>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</si>
  <si>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</si>
  <si>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</si>
  <si>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</si>
  <si>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</si>
  <si>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</si>
  <si>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</si>
  <si>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</si>
  <si>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</si>
  <si>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</si>
  <si>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</si>
  <si>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</si>
  <si>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</si>
  <si>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</si>
  <si>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</si>
  <si>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</si>
  <si>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</si>
  <si>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</si>
  <si>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</si>
  <si>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</si>
  <si>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</si>
  <si>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</si>
  <si>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</si>
  <si>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</si>
  <si>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</si>
  <si>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</si>
  <si>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</si>
  <si>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</si>
  <si>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</si>
  <si>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</si>
  <si>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</si>
  <si>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</si>
  <si>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</si>
  <si>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</si>
  <si>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</si>
  <si>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</si>
  <si>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</si>
  <si>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</si>
  <si>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</si>
  <si>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</si>
  <si>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</si>
  <si>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</si>
  <si>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</si>
  <si>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</si>
  <si>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</si>
  <si>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</si>
  <si>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</si>
  <si>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</si>
  <si>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</si>
  <si>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</si>
  <si>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</si>
  <si>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</si>
  <si>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</si>
  <si>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</si>
  <si>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</si>
  <si>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</si>
  <si>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</si>
  <si>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</si>
  <si>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</si>
  <si>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</si>
  <si>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</si>
  <si>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</si>
  <si>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</si>
  <si>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</si>
  <si>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</si>
  <si>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</si>
  <si>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</si>
  <si>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</si>
  <si>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</si>
  <si>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</si>
  <si>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</si>
  <si>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</si>
  <si>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</si>
  <si>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</si>
  <si>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</si>
  <si>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</si>
  <si>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</si>
  <si>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</si>
  <si>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</si>
  <si>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</si>
  <si>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</si>
  <si>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</si>
  <si>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</si>
  <si>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</si>
  <si>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</si>
  <si>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</si>
  <si>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</si>
  <si>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</si>
  <si>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</si>
  <si>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</si>
  <si>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</si>
  <si>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</si>
  <si>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</si>
  <si>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</si>
  <si>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</si>
  <si>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</si>
  <si>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</si>
  <si>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</si>
  <si>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</si>
  <si>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</si>
  <si>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</si>
  <si>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</si>
  <si>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</si>
  <si>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</si>
  <si>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</si>
  <si>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</si>
  <si>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</si>
  <si>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</si>
  <si>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</si>
  <si>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</si>
  <si>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</si>
  <si>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</si>
  <si>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</si>
  <si>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</si>
  <si>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</si>
  <si>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</si>
  <si>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</si>
  <si>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</si>
  <si>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</si>
  <si>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</si>
  <si>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</si>
  <si>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</si>
  <si>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</si>
  <si>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</si>
  <si>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</si>
  <si>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</si>
  <si>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</si>
  <si>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</si>
  <si>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</si>
  <si>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</si>
  <si>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</si>
  <si>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</si>
  <si>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</si>
  <si>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</si>
  <si>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</si>
  <si>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</si>
  <si>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</si>
  <si>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</si>
  <si>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</si>
  <si>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</si>
  <si>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</si>
  <si>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</si>
  <si>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</si>
  <si>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</si>
  <si>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</si>
  <si>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</si>
  <si>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</si>
  <si>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</si>
  <si>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</si>
  <si>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</si>
  <si>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</si>
  <si>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</si>
  <si>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</si>
  <si>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</si>
  <si>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</si>
  <si>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</si>
  <si>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</si>
  <si>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</si>
  <si>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</si>
  <si>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</si>
  <si>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</si>
  <si>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</si>
  <si>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</si>
  <si>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</si>
  <si>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</si>
  <si>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</si>
  <si>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</si>
  <si>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</si>
  <si>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</si>
  <si>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</si>
  <si>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</si>
  <si>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</si>
  <si>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</si>
  <si>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</si>
  <si>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</si>
  <si>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</si>
  <si>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</si>
  <si>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</si>
  <si>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</si>
  <si>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</si>
  <si>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</si>
  <si>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</si>
  <si>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</si>
  <si>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</si>
  <si>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</si>
  <si>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</si>
  <si>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</si>
  <si>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</si>
  <si>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</si>
  <si>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</si>
  <si>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</si>
  <si>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</si>
  <si>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</si>
  <si>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</si>
  <si>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</si>
  <si>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</si>
  <si>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</si>
  <si>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</si>
  <si>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</si>
  <si>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</si>
  <si>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</si>
  <si>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</si>
  <si>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</si>
  <si>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</si>
  <si>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</si>
  <si>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</si>
  <si>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</si>
  <si>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</si>
  <si>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</si>
  <si>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</si>
  <si>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</si>
  <si>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</si>
  <si>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</si>
  <si>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</si>
  <si>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</si>
  <si>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</si>
  <si>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</si>
  <si>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</si>
  <si>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</si>
  <si>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</si>
  <si>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</si>
  <si>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</si>
  <si>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</si>
  <si>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</si>
  <si>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</si>
  <si>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</si>
  <si>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</si>
  <si>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</si>
  <si>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</si>
  <si>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</si>
  <si>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</si>
  <si>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</si>
  <si>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</si>
  <si>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</si>
  <si>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</si>
  <si>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</si>
  <si>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</si>
  <si>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</si>
  <si>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</si>
  <si>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</si>
  <si>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</si>
  <si>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</si>
  <si>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</si>
  <si>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</si>
  <si>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</si>
  <si>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</si>
  <si>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</si>
  <si>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</si>
  <si>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</si>
  <si>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</si>
  <si>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</si>
  <si>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</si>
  <si>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</si>
  <si>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</si>
  <si>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</si>
  <si>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</si>
  <si>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</si>
  <si>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</si>
  <si>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</si>
  <si>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</si>
  <si>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</si>
  <si>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</si>
  <si>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</si>
  <si>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</si>
  <si>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</si>
  <si>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</si>
  <si>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</si>
  <si>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</si>
  <si>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</si>
  <si>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</si>
  <si>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</si>
  <si>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</si>
  <si>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</si>
  <si>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</si>
  <si>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</si>
  <si>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</si>
  <si>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</si>
  <si>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</si>
  <si>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</si>
  <si>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</si>
  <si>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</si>
  <si>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</si>
  <si>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</si>
  <si>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</si>
  <si>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</si>
  <si>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</si>
  <si>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</si>
  <si>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</si>
  <si>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</si>
  <si>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</si>
  <si>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</si>
  <si>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</si>
  <si>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</si>
  <si>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</si>
  <si>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</si>
  <si>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</si>
  <si>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</si>
  <si>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</si>
  <si>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</si>
  <si>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</si>
  <si>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</si>
  <si>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</si>
  <si>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</si>
  <si>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</si>
  <si>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</si>
  <si>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</si>
  <si>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</si>
  <si>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</si>
  <si>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</si>
  <si>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</si>
  <si>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</si>
  <si>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</si>
  <si>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</si>
  <si>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</si>
  <si>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</si>
  <si>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</si>
  <si>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</si>
  <si>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</si>
  <si>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</si>
  <si>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</si>
  <si>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</si>
  <si>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</si>
  <si>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</si>
  <si>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</si>
  <si>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</si>
  <si>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</si>
  <si>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</si>
  <si>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</si>
  <si>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</si>
  <si>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</si>
  <si>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</si>
  <si>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</si>
  <si>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</si>
  <si>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</si>
  <si>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</si>
  <si>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</si>
  <si>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</si>
  <si>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</si>
  <si>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</si>
  <si>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</si>
  <si>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</si>
  <si>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</si>
  <si>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</si>
  <si>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</si>
  <si>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</si>
  <si>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</si>
  <si>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</si>
  <si>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</si>
  <si>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</si>
  <si>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</si>
  <si>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</si>
  <si>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</si>
  <si>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</si>
  <si>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</si>
  <si>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</si>
  <si>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</si>
  <si>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</si>
  <si>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</si>
  <si>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</si>
  <si>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</si>
  <si>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</si>
  <si>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</si>
  <si>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</si>
  <si>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</si>
  <si>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</si>
  <si>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</si>
  <si>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</si>
  <si>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</si>
  <si>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</si>
  <si>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</si>
  <si>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</si>
  <si>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</si>
  <si>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</si>
  <si>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</si>
  <si>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</si>
  <si>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</si>
  <si>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</si>
  <si>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</si>
  <si>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</si>
  <si>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</si>
  <si>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</si>
  <si>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</si>
  <si>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</si>
  <si>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</si>
  <si>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</si>
  <si>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</si>
  <si>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</si>
  <si>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</si>
  <si>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</si>
  <si>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</si>
  <si>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</si>
  <si>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</si>
  <si>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</si>
  <si>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</si>
  <si>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</si>
  <si>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</si>
  <si>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</si>
  <si>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</si>
  <si>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</si>
  <si>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</si>
  <si>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</si>
  <si>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</si>
  <si>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</si>
  <si>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</si>
  <si>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</si>
  <si>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</si>
  <si>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</si>
  <si>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</si>
  <si>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</si>
  <si>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</si>
  <si>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</si>
  <si>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</si>
  <si>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</si>
  <si>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</si>
  <si>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</si>
  <si>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</si>
  <si>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</si>
  <si>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</si>
  <si>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</si>
  <si>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</si>
  <si>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</si>
  <si>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</si>
  <si>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</si>
  <si>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</si>
  <si>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</si>
  <si>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</si>
  <si>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</si>
  <si>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</si>
  <si>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</si>
  <si>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</si>
  <si>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</si>
  <si>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</si>
  <si>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</si>
  <si>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</si>
  <si>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</si>
  <si>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</si>
  <si>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</si>
  <si>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</si>
  <si>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</si>
  <si>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</si>
  <si>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</si>
  <si>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</si>
  <si>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</si>
  <si>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</si>
  <si>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</si>
  <si>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</si>
  <si>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</si>
  <si>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</si>
  <si>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</si>
  <si>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</si>
  <si>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</si>
  <si>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</si>
  <si>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</si>
  <si>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</si>
  <si>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</si>
  <si>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</si>
  <si>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</si>
  <si>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</si>
  <si>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</si>
  <si>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</si>
  <si>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</si>
  <si>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</si>
  <si>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</si>
  <si>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</si>
  <si>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</si>
  <si>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</si>
  <si>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</si>
  <si>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</si>
  <si>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</si>
  <si>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</si>
  <si>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</si>
  <si>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</si>
  <si>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</si>
  <si>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</si>
  <si>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</si>
  <si>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</si>
  <si>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</si>
  <si>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</si>
  <si>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</si>
  <si>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</si>
  <si>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</si>
  <si>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</si>
  <si>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</si>
  <si>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</si>
  <si>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</si>
  <si>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</si>
  <si>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</si>
  <si>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</si>
  <si>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</si>
  <si>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</si>
  <si>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</si>
  <si>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</si>
  <si>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</si>
  <si>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</si>
  <si>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</si>
  <si>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</si>
  <si>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</si>
  <si>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</si>
  <si>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</si>
  <si>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</si>
  <si>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</si>
  <si>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</si>
  <si>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</si>
  <si>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</si>
  <si>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</si>
  <si>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</si>
  <si>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</si>
  <si>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</si>
  <si>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</si>
  <si>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</si>
  <si>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</si>
  <si>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</si>
  <si>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</si>
  <si>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</si>
  <si>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</si>
  <si>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</si>
  <si>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</si>
  <si>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</si>
  <si>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</si>
  <si>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</si>
  <si>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</si>
  <si>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</si>
  <si>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</si>
  <si>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</si>
  <si>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</si>
  <si>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</si>
  <si>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</si>
  <si>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</si>
  <si>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</si>
  <si>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</si>
  <si>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</si>
  <si>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</si>
  <si>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</si>
  <si>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</si>
  <si>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</si>
  <si>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</si>
  <si>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</si>
  <si>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</si>
  <si>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</si>
  <si>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</si>
  <si>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</si>
  <si>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</si>
  <si>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</si>
  <si>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</si>
  <si>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</si>
  <si>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</si>
  <si>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</si>
  <si>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</si>
  <si>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</si>
  <si>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</si>
  <si>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</si>
  <si>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</si>
  <si>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</si>
  <si>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</si>
  <si>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</si>
  <si>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</si>
  <si>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</si>
  <si>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</si>
  <si>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</si>
  <si>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</si>
  <si>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</si>
  <si>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</si>
  <si>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</si>
  <si>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</si>
  <si>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</si>
  <si>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</si>
  <si>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</si>
  <si>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</si>
  <si>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</si>
  <si>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</si>
  <si>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</si>
  <si>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</si>
  <si>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</si>
  <si>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</si>
  <si>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</si>
  <si>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</si>
  <si>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</si>
  <si>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</si>
  <si>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</si>
  <si>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</si>
  <si>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</si>
  <si>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</si>
  <si>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</si>
  <si>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</si>
  <si>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</si>
  <si>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</si>
  <si>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</si>
  <si>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</si>
  <si>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</si>
  <si>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</si>
  <si>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</si>
  <si>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</si>
  <si>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</si>
  <si>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</si>
  <si>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</si>
  <si>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</si>
  <si>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</si>
  <si>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</si>
  <si>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</si>
  <si>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</si>
  <si>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</si>
  <si>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</si>
  <si>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</si>
  <si>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</si>
  <si>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</si>
  <si>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</si>
  <si>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</si>
  <si>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</si>
  <si>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</si>
  <si>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</si>
  <si>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</si>
  <si>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</si>
  <si>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</si>
  <si>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</si>
  <si>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</si>
  <si>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</si>
  <si>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</si>
  <si>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</si>
  <si>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</si>
  <si>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</si>
  <si>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</si>
  <si>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</si>
  <si>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</si>
  <si>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</si>
  <si>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</si>
  <si>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</si>
  <si>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</si>
  <si>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</si>
  <si>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</si>
  <si>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</si>
  <si>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</si>
  <si>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</si>
  <si>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</si>
  <si>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</si>
  <si>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</si>
  <si>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</si>
  <si>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</si>
  <si>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</si>
  <si>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</si>
  <si>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</si>
  <si>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</si>
  <si>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</si>
  <si>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</si>
  <si>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</si>
  <si>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</si>
  <si>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</si>
  <si>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</si>
  <si>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</si>
  <si>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</si>
  <si>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</si>
  <si>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</si>
  <si>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</si>
  <si>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</si>
  <si>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</si>
  <si>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</si>
  <si>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</si>
  <si>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</si>
  <si>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</si>
  <si>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</si>
  <si>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</si>
  <si>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</si>
  <si>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</si>
  <si>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</si>
  <si>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</si>
  <si>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</si>
  <si>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</si>
  <si>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</si>
  <si>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</si>
  <si>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</si>
  <si>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</si>
  <si>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</si>
  <si>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</si>
  <si>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</si>
  <si>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</si>
  <si>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</si>
  <si>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</si>
  <si>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</si>
  <si>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</si>
  <si>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</si>
  <si>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</si>
  <si>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</si>
  <si>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</si>
  <si>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</si>
  <si>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</si>
  <si>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</si>
  <si>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</si>
  <si>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</si>
  <si>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</si>
  <si>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</si>
  <si>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</si>
  <si>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</si>
  <si>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</si>
  <si>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</si>
  <si>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</si>
  <si>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</si>
  <si>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</si>
  <si>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</si>
  <si>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</si>
  <si>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</si>
  <si>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</si>
  <si>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</si>
  <si>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</si>
  <si>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</si>
  <si>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</si>
  <si>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</si>
  <si>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</si>
  <si>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</si>
  <si>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</si>
  <si>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</si>
  <si>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</si>
  <si>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</si>
  <si>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</si>
  <si>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</si>
  <si>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</si>
  <si>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</si>
  <si>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</si>
  <si>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</si>
  <si>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</si>
  <si>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</si>
  <si>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</si>
  <si>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</si>
  <si>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</si>
  <si>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</si>
  <si>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</si>
  <si>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</si>
  <si>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</si>
  <si>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</si>
  <si>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</si>
  <si>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</si>
  <si>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</si>
  <si>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</si>
  <si>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</si>
  <si>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</si>
  <si>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</si>
  <si>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</si>
  <si>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</si>
  <si>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</si>
  <si>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</si>
  <si>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</si>
  <si>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</si>
  <si>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</si>
  <si>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</si>
  <si>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</si>
  <si>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</si>
  <si>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</si>
  <si>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</si>
  <si>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</si>
  <si>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</si>
  <si>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</si>
  <si>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</si>
  <si>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</si>
  <si>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</si>
  <si>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</si>
  <si>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</si>
  <si>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</si>
  <si>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</si>
  <si>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</si>
  <si>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</si>
  <si>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</si>
  <si>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</si>
  <si>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</si>
  <si>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</si>
  <si>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</si>
  <si>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</si>
  <si>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</si>
  <si>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</si>
  <si>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</si>
  <si>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</si>
  <si>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</si>
  <si>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</si>
  <si>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</si>
  <si>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</si>
  <si>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</si>
  <si>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</si>
  <si>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</si>
  <si>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</si>
  <si>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</si>
  <si>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</si>
  <si>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</si>
  <si>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</si>
  <si>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</si>
  <si>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</si>
  <si>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</si>
  <si>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</si>
  <si>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</si>
  <si>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</si>
  <si>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</si>
  <si>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</si>
  <si>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</si>
  <si>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</si>
  <si>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</si>
  <si>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</si>
  <si>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</si>
  <si>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</si>
  <si>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</si>
  <si>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</si>
  <si>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</si>
  <si>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</si>
  <si>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</si>
  <si>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</si>
  <si>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</si>
  <si>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</si>
  <si>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</si>
  <si>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</si>
  <si>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</si>
  <si>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</si>
  <si>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</si>
  <si>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</si>
  <si>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</si>
  <si>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</si>
  <si>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</si>
  <si>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</si>
  <si>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</si>
  <si>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</si>
  <si>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</si>
  <si>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</si>
  <si>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</si>
  <si>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</si>
  <si>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</si>
  <si>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</si>
  <si>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</si>
  <si>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</si>
  <si>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</si>
  <si>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</si>
  <si>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</si>
  <si>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</si>
  <si>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</si>
  <si>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</si>
  <si>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</si>
  <si>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</si>
  <si>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</si>
  <si>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</si>
  <si>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</si>
  <si>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</si>
  <si>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</si>
  <si>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</si>
  <si>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</si>
  <si>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</si>
  <si>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</si>
  <si>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</si>
  <si>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</si>
  <si>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</si>
  <si>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</si>
  <si>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</si>
  <si>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</si>
  <si>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</si>
  <si>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</si>
  <si>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</si>
  <si>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</si>
  <si>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</si>
  <si>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</si>
  <si>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</si>
  <si>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</si>
  <si>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</si>
  <si>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</si>
  <si>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</si>
  <si>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</si>
  <si>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</si>
  <si>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</si>
  <si>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</si>
  <si>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</si>
  <si>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</si>
  <si>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</si>
  <si>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</si>
  <si>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</si>
  <si>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</si>
  <si>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</si>
  <si>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</si>
  <si>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</si>
  <si>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</si>
  <si>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</si>
  <si>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</si>
  <si>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</si>
  <si>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</si>
  <si>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</si>
  <si>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</si>
  <si>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</si>
  <si>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</si>
  <si>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</si>
  <si>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</si>
  <si>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</si>
  <si>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</si>
  <si>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</si>
  <si>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</si>
  <si>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</si>
  <si>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</si>
  <si>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</si>
  <si>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</si>
  <si>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</si>
  <si>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</si>
  <si>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</si>
  <si>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</si>
  <si>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</si>
  <si>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</si>
  <si>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</si>
  <si>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</si>
  <si>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</si>
  <si>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</si>
  <si>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</si>
  <si>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</si>
  <si>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</si>
  <si>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</si>
  <si>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</si>
  <si>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</si>
  <si>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</si>
  <si>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</si>
  <si>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</si>
  <si>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</si>
  <si>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</si>
  <si>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</si>
  <si>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</si>
  <si>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</si>
  <si>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</si>
  <si>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</si>
  <si>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</si>
  <si>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</si>
  <si>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</si>
  <si>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</si>
  <si>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</si>
  <si>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</si>
  <si>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</si>
  <si>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</si>
  <si>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</si>
  <si>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</si>
  <si>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</si>
  <si>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</si>
  <si>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</si>
  <si>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</si>
  <si>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</si>
  <si>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</si>
  <si>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</si>
  <si>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</si>
  <si>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</si>
  <si>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</si>
  <si>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</si>
  <si>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</si>
  <si>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</si>
  <si>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</si>
  <si>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</si>
  <si>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</si>
  <si>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</si>
  <si>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</si>
  <si>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</si>
  <si>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</si>
  <si>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</si>
  <si>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</si>
  <si>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</si>
  <si>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</si>
  <si>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</si>
  <si>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</si>
  <si>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</si>
  <si>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</si>
  <si>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</si>
  <si>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</si>
  <si>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</si>
  <si>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</si>
  <si>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</si>
  <si>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</si>
  <si>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</si>
  <si>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</si>
  <si>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</si>
  <si>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</si>
  <si>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</si>
  <si>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</si>
  <si>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</si>
  <si>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</si>
  <si>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</si>
  <si>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</si>
  <si>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</si>
  <si>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</si>
  <si>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</si>
  <si>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</si>
  <si>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</si>
  <si>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</si>
  <si>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</si>
  <si>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</si>
  <si>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</si>
  <si>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</si>
  <si>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</si>
  <si>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</si>
  <si>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</si>
  <si>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</si>
  <si>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</si>
  <si>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</si>
  <si>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</si>
  <si>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</si>
  <si>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</si>
  <si>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</si>
  <si>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</si>
  <si>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</si>
  <si>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</si>
  <si>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</si>
  <si>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</si>
  <si>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</si>
  <si>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</si>
  <si>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</si>
  <si>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</si>
  <si>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</si>
  <si>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</si>
  <si>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</si>
  <si>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</si>
  <si>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</si>
  <si>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</si>
  <si>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</si>
  <si>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</si>
  <si>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</si>
  <si>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</si>
  <si>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</si>
  <si>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</si>
  <si>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</si>
  <si>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</si>
  <si>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</si>
  <si>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</si>
  <si>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</si>
  <si>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</si>
  <si>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</si>
  <si>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</si>
  <si>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</si>
  <si>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</si>
  <si>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</si>
  <si>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</si>
  <si>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</si>
  <si>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</si>
  <si>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</si>
  <si>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</si>
  <si>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</si>
  <si>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</si>
  <si>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</si>
  <si>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</si>
  <si>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</si>
  <si>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</si>
  <si>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</si>
  <si>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</si>
  <si>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</si>
  <si>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</si>
  <si>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</si>
  <si>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</si>
  <si>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</si>
  <si>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</si>
  <si>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</si>
  <si>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</si>
  <si>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</si>
  <si>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</si>
  <si>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</si>
  <si>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</si>
  <si>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</si>
  <si>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</si>
  <si>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</si>
  <si>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</si>
  <si>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</si>
  <si>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</si>
  <si>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</si>
  <si>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</si>
  <si>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</si>
  <si>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</si>
  <si>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</si>
  <si>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</si>
  <si>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</si>
  <si>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</si>
  <si>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</si>
  <si>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</si>
  <si>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</si>
  <si>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</si>
  <si>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</si>
  <si>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</si>
  <si>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</si>
  <si>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</si>
  <si>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</si>
  <si>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</si>
  <si>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</si>
  <si>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</si>
  <si>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</si>
  <si>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</si>
  <si>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</si>
  <si>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</si>
  <si>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</si>
  <si>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</si>
  <si>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</si>
  <si>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</si>
  <si>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</si>
  <si>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</si>
  <si>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</si>
  <si>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</si>
  <si>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</si>
  <si>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</si>
  <si>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</si>
  <si>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</si>
  <si>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</si>
  <si>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</si>
  <si>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</si>
  <si>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</si>
  <si>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</si>
  <si>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</si>
  <si>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</si>
  <si>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</si>
  <si>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</si>
  <si>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</si>
  <si>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</si>
  <si>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</si>
  <si>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</si>
  <si>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</si>
  <si>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</si>
  <si>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</si>
  <si>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</si>
  <si>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</si>
  <si>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</si>
  <si>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</si>
  <si>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</si>
  <si>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</si>
  <si>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</si>
  <si>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</si>
  <si>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</si>
  <si>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</si>
  <si>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</si>
  <si>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</si>
  <si>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</si>
  <si>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</si>
  <si>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</si>
  <si>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</si>
  <si>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</si>
  <si>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</si>
  <si>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</si>
  <si>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</si>
  <si>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</si>
  <si>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</si>
  <si>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</si>
  <si>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</si>
  <si>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</si>
  <si>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</si>
  <si>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</si>
  <si>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</si>
  <si>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</si>
  <si>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</si>
  <si>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</si>
  <si>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</si>
  <si>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</si>
  <si>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</si>
  <si>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</si>
  <si>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</si>
  <si>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</si>
  <si>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</si>
  <si>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</si>
  <si>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</si>
  <si>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</si>
  <si>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</si>
  <si>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</si>
  <si>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</si>
  <si>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</si>
  <si>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</si>
  <si>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</si>
  <si>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</si>
  <si>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</si>
  <si>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</si>
  <si>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</si>
  <si>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</si>
  <si>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</si>
  <si>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</si>
  <si>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</si>
  <si>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</si>
  <si>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</si>
  <si>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</si>
  <si>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</si>
  <si>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</si>
  <si>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</si>
  <si>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</si>
  <si>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</si>
  <si>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</si>
  <si>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</si>
  <si>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</si>
  <si>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</si>
  <si>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</si>
  <si>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</si>
  <si>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</si>
  <si>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</si>
  <si>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</si>
  <si>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</si>
  <si>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</si>
  <si>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</si>
  <si>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</si>
  <si>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</si>
  <si>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</si>
  <si>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</si>
  <si>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</si>
  <si>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</si>
  <si>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</si>
  <si>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</si>
  <si>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</si>
  <si>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</si>
  <si>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</si>
  <si>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</si>
  <si>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</si>
  <si>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</si>
  <si>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</si>
  <si>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</si>
  <si>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</si>
  <si>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</si>
  <si>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</si>
  <si>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</si>
  <si>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</si>
  <si>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</si>
  <si>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</si>
  <si>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</si>
  <si>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</si>
  <si>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</si>
  <si>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</si>
  <si>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</si>
  <si>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</si>
  <si>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</si>
  <si>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</si>
  <si>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</si>
  <si>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</si>
  <si>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</si>
  <si>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</si>
  <si>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</si>
  <si>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</si>
  <si>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</si>
  <si>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</si>
  <si>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</si>
  <si>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</si>
  <si>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</si>
  <si>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</si>
  <si>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</si>
  <si>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</si>
  <si>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</si>
  <si>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</si>
  <si>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</si>
  <si>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</si>
  <si>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</si>
  <si>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</si>
  <si>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</si>
  <si>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</si>
  <si>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</si>
  <si>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</si>
  <si>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</si>
  <si>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</si>
  <si>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</si>
  <si>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</si>
  <si>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</si>
  <si>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</si>
  <si>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</si>
  <si>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</si>
  <si>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</si>
  <si>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</si>
  <si>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</si>
  <si>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</si>
  <si>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</si>
  <si>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</si>
  <si>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</si>
  <si>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</si>
  <si>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</si>
  <si>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</si>
  <si>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</si>
  <si>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</si>
  <si>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</si>
  <si>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</si>
  <si>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</si>
  <si>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</si>
  <si>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</si>
  <si>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</si>
  <si>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</si>
  <si>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</si>
  <si>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</si>
  <si>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</si>
  <si>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</si>
  <si>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</si>
  <si>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</si>
  <si>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</si>
  <si>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</si>
  <si>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</si>
  <si>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</si>
  <si>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</si>
  <si>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</si>
  <si>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</si>
  <si>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</si>
  <si>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</si>
  <si>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</si>
  <si>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</si>
  <si>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</si>
  <si>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</si>
  <si>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</si>
  <si>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</si>
  <si>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</si>
  <si>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</si>
  <si>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</si>
  <si>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</si>
  <si>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</si>
  <si>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</si>
  <si>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</si>
  <si>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</si>
  <si>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</si>
  <si>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</si>
  <si>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</si>
  <si>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</si>
  <si>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</si>
  <si>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</si>
  <si>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</si>
  <si>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</si>
  <si>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</si>
  <si>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</si>
  <si>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</si>
  <si>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</si>
  <si>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</si>
  <si>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</si>
  <si>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</si>
  <si>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</si>
  <si>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</si>
  <si>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</si>
  <si>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</si>
  <si>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</si>
  <si>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</si>
  <si>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</si>
  <si>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</si>
  <si>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</si>
  <si>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</si>
  <si>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</si>
  <si>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</si>
  <si>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</si>
  <si>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</si>
  <si>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</si>
  <si>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</si>
  <si>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</si>
  <si>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</si>
  <si>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</si>
  <si>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</si>
  <si>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</si>
  <si>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</si>
  <si>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</si>
  <si>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</si>
  <si>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</si>
  <si>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</si>
  <si>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</si>
  <si>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</si>
  <si>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</si>
  <si>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</si>
  <si>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</si>
  <si>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</si>
  <si>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</si>
  <si>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</si>
  <si>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</si>
  <si>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</si>
  <si>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</si>
  <si>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</si>
  <si>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</si>
  <si>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</si>
  <si>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</si>
  <si>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</si>
  <si>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</si>
  <si>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</si>
  <si>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</si>
  <si>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</si>
  <si>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</si>
  <si>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</si>
  <si>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</si>
  <si>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</si>
  <si>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</si>
  <si>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</si>
  <si>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</si>
  <si>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</si>
  <si>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</si>
  <si>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</si>
  <si>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</si>
  <si>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</si>
  <si>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</si>
  <si>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</si>
  <si>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</si>
  <si>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</si>
  <si>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</si>
  <si>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</si>
  <si>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</si>
  <si>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</si>
  <si>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</si>
  <si>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</si>
  <si>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</si>
  <si>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</si>
  <si>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</si>
  <si>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</si>
  <si>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</si>
  <si>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</si>
  <si>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</si>
  <si>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</si>
  <si>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</si>
  <si>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</si>
  <si>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</si>
  <si>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</si>
  <si>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</si>
  <si>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</si>
  <si>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</si>
  <si>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</si>
  <si>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</si>
  <si>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</si>
  <si>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</si>
  <si>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</si>
  <si>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</si>
  <si>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</si>
  <si>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</si>
  <si>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</si>
  <si>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</si>
  <si>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</si>
  <si>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</si>
  <si>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</si>
  <si>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</si>
  <si>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</si>
  <si>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</si>
  <si>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</si>
  <si>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</si>
  <si>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</si>
  <si>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</si>
  <si>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</si>
  <si>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</si>
  <si>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</si>
  <si>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</si>
  <si>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</si>
  <si>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</si>
  <si>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</si>
  <si>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</si>
  <si>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</si>
  <si>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</si>
  <si>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</si>
  <si>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</si>
  <si>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</si>
  <si>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</si>
  <si>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</si>
  <si>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</si>
  <si>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</si>
  <si>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</si>
  <si>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</si>
  <si>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</si>
  <si>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</si>
  <si>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</si>
  <si>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</si>
  <si>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</si>
  <si>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</si>
  <si>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</si>
  <si>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</si>
  <si>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</si>
  <si>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</si>
  <si>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</si>
  <si>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</si>
  <si>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</si>
  <si>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</si>
  <si>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</si>
  <si>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</si>
  <si>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</si>
  <si>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</si>
  <si>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</si>
  <si>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</si>
  <si>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</si>
  <si>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</si>
  <si>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</si>
  <si>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</si>
  <si>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</si>
  <si>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</si>
  <si>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</si>
  <si>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</si>
  <si>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</si>
  <si>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</si>
  <si>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</si>
  <si>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</si>
  <si>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</si>
  <si>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</si>
  <si>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</si>
  <si>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</si>
  <si>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</si>
  <si>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</si>
  <si>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</si>
  <si>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</si>
  <si>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</si>
  <si>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</si>
  <si>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</si>
  <si>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</si>
  <si>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</si>
  <si>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</si>
  <si>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</si>
  <si>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</si>
  <si>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</si>
  <si>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</si>
  <si>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</si>
  <si>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</si>
  <si>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</si>
  <si>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</si>
  <si>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</si>
  <si>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</si>
  <si>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</si>
  <si>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</si>
  <si>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</si>
  <si>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</si>
  <si>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</si>
  <si>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</si>
  <si>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</si>
  <si>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</si>
  <si>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</si>
  <si>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</si>
  <si>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</si>
  <si>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</si>
  <si>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</si>
  <si>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</si>
  <si>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</si>
  <si>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</si>
  <si>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</si>
  <si>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</si>
  <si>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</si>
  <si>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</si>
  <si>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</si>
  <si>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</si>
  <si>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</si>
  <si>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</si>
  <si>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</si>
  <si>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</si>
  <si>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</si>
  <si>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</si>
  <si>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</si>
  <si>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</si>
  <si>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</si>
  <si>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</si>
  <si>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</si>
  <si>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</si>
  <si>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</si>
  <si>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</si>
  <si>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</si>
  <si>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</si>
  <si>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</si>
  <si>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</si>
  <si>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</si>
  <si>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</si>
  <si>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</si>
  <si>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</si>
  <si>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</si>
  <si>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</si>
  <si>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</si>
  <si>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</si>
  <si>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</si>
  <si>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</si>
  <si>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</si>
  <si>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</si>
  <si>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</si>
  <si>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</si>
  <si>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</si>
  <si>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</si>
  <si>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</si>
  <si>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</si>
  <si>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</si>
  <si>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</si>
  <si>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</si>
  <si>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</si>
  <si>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</si>
  <si>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</si>
  <si>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</si>
  <si>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</si>
  <si>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</si>
  <si>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</si>
  <si>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</si>
  <si>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</si>
  <si>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</si>
  <si>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</si>
  <si>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</si>
  <si>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</si>
  <si>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</si>
  <si>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</si>
  <si>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</si>
  <si>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</si>
  <si>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</si>
  <si>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</si>
  <si>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</si>
  <si>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</si>
  <si>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</si>
  <si>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</si>
  <si>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</si>
  <si>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</si>
  <si>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</si>
  <si>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</si>
  <si>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</si>
  <si>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</si>
  <si>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</si>
  <si>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</si>
  <si>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</si>
  <si>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</si>
  <si>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</si>
  <si>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</si>
  <si>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</si>
  <si>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</si>
  <si>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</si>
  <si>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</si>
  <si>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</si>
  <si>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</si>
  <si>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</si>
  <si>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</si>
  <si>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</si>
  <si>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</si>
  <si>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</si>
  <si>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</si>
  <si>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</si>
  <si>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</si>
  <si>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</si>
  <si>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</si>
  <si>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</si>
  <si>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</si>
  <si>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</si>
  <si>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</si>
  <si>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</si>
  <si>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</si>
  <si>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</si>
  <si>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</si>
  <si>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</si>
  <si>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</si>
  <si>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</si>
  <si>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</si>
  <si>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</si>
  <si>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</si>
  <si>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</si>
  <si>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</si>
  <si>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</si>
  <si>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</si>
  <si>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</si>
  <si>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</si>
  <si>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</si>
  <si>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</si>
  <si>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</si>
  <si>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</si>
  <si>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</si>
  <si>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</si>
  <si>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</si>
  <si>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</si>
  <si>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</si>
  <si>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</si>
  <si>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</si>
  <si>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</si>
  <si>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</si>
  <si>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</si>
  <si>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</si>
  <si>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</si>
  <si>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</si>
  <si>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</si>
  <si>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</si>
  <si>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</si>
  <si>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</si>
  <si>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</si>
  <si>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</si>
  <si>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</si>
  <si>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</si>
  <si>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</si>
  <si>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</si>
  <si>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</si>
  <si>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</si>
  <si>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</si>
  <si>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</si>
  <si>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</si>
  <si>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</si>
  <si>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</si>
  <si>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</si>
  <si>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</si>
  <si>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</si>
  <si>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</si>
  <si>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</si>
  <si>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</si>
  <si>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</si>
  <si>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</si>
  <si>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</si>
  <si>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</si>
  <si>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</si>
  <si>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</si>
  <si>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</si>
  <si>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</si>
  <si>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</si>
  <si>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</si>
  <si>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</si>
  <si>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</si>
  <si>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</si>
  <si>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</si>
  <si>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</si>
  <si>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</si>
  <si>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</si>
  <si>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</si>
  <si>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</si>
  <si>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</si>
  <si>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</si>
  <si>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</si>
  <si>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</si>
  <si>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</si>
  <si>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</si>
  <si>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</si>
  <si>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</si>
  <si>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</si>
  <si>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</si>
  <si>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</si>
  <si>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</si>
  <si>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</si>
  <si>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</si>
  <si>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</si>
  <si>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</si>
  <si>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</si>
  <si>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</si>
  <si>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</si>
  <si>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</si>
  <si>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</si>
  <si>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</si>
  <si>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</si>
  <si>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</si>
  <si>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</si>
  <si>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</si>
  <si>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</si>
  <si>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</si>
  <si>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</si>
  <si>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</si>
  <si>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</si>
  <si>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</si>
  <si>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</si>
  <si>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</si>
  <si>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</si>
  <si>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</si>
  <si>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</si>
  <si>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</si>
  <si>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</si>
  <si>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</si>
  <si>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</si>
  <si>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</si>
  <si>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</si>
  <si>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</si>
  <si>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</si>
  <si>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</si>
  <si>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</si>
  <si>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</si>
  <si>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</si>
  <si>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</si>
  <si>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</si>
  <si>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</si>
  <si>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</si>
  <si>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</si>
  <si>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</si>
  <si>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</si>
  <si>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</si>
  <si>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</si>
  <si>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</si>
  <si>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</si>
  <si>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</si>
  <si>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</si>
  <si>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</si>
  <si>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</si>
  <si>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</si>
  <si>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</si>
  <si>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</si>
  <si>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</si>
  <si>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</si>
  <si>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</si>
  <si>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</si>
  <si>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</si>
  <si>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</si>
  <si>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</si>
  <si>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</si>
  <si>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</si>
  <si>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</si>
  <si>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</si>
  <si>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</si>
  <si>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</si>
  <si>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</si>
  <si>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</si>
  <si>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</si>
  <si>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</si>
  <si>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</si>
  <si>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</si>
  <si>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</si>
  <si>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</si>
  <si>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</si>
  <si>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</si>
  <si>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</si>
  <si>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</si>
  <si>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</si>
  <si>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</si>
  <si>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</si>
  <si>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</si>
  <si>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</si>
  <si>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</si>
  <si>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</si>
  <si>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</si>
  <si>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</si>
  <si>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</si>
  <si>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</si>
  <si>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</si>
  <si>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</si>
  <si>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</si>
  <si>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</si>
  <si>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</si>
  <si>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</si>
  <si>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</si>
  <si>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</si>
  <si>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</si>
  <si>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</si>
  <si>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</si>
  <si>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</si>
  <si>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</si>
  <si>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</si>
  <si>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</si>
  <si>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</si>
  <si>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</si>
  <si>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</si>
  <si>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</si>
  <si>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</si>
  <si>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</si>
  <si>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</si>
  <si>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</si>
  <si>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</si>
  <si>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</si>
  <si>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</si>
  <si>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</si>
  <si>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</si>
  <si>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</si>
  <si>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</si>
  <si>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</si>
  <si>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</si>
  <si>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</si>
  <si>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</si>
  <si>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</si>
  <si>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</si>
  <si>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</si>
  <si>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</si>
  <si>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</si>
  <si>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</si>
  <si>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</si>
  <si>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</si>
  <si>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</si>
  <si>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</si>
  <si>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</si>
  <si>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</si>
  <si>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</si>
  <si>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</si>
  <si>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</si>
  <si>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</si>
  <si>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</si>
  <si>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</si>
  <si>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</si>
  <si>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</si>
  <si>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</si>
  <si>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</si>
  <si>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</si>
  <si>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</si>
  <si>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</si>
  <si>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</si>
  <si>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</si>
  <si>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</si>
  <si>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</si>
  <si>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</si>
  <si>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</si>
  <si>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</si>
  <si>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</si>
  <si>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</si>
  <si>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</si>
  <si>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</si>
  <si>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</si>
  <si>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</si>
  <si>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</si>
  <si>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</si>
  <si>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</si>
  <si>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</si>
  <si>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</si>
  <si>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</si>
  <si>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</si>
  <si>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</si>
  <si>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</si>
  <si>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</si>
  <si>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</si>
  <si>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</si>
  <si>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</si>
  <si>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</si>
  <si>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</si>
  <si>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</si>
  <si>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</si>
  <si>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</si>
  <si>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</si>
  <si>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</si>
  <si>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</si>
  <si>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</si>
  <si>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</si>
  <si>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</si>
  <si>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</si>
  <si>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</si>
  <si>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</si>
  <si>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</si>
  <si>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</si>
  <si>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</si>
  <si>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</si>
  <si>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</si>
  <si>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</si>
  <si>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</si>
  <si>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</si>
  <si>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</si>
  <si>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</si>
  <si>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</si>
  <si>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</si>
  <si>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</si>
  <si>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</si>
  <si>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</si>
  <si>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</si>
  <si>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</si>
  <si>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</si>
  <si>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</si>
  <si>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</si>
  <si>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</si>
  <si>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</si>
  <si>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</si>
  <si>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</si>
  <si>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</si>
  <si>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</si>
  <si>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</si>
  <si>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</si>
  <si>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</si>
  <si>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</si>
  <si>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</si>
  <si>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</si>
  <si>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</si>
  <si>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</si>
  <si>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</si>
  <si>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</si>
  <si>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</si>
  <si>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</si>
  <si>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</si>
  <si>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</si>
  <si>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</si>
  <si>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</si>
  <si>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</si>
  <si>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</si>
  <si>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</si>
  <si>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</si>
  <si>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</si>
  <si>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</si>
  <si>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</si>
  <si>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</si>
  <si>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</si>
  <si>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</si>
  <si>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</si>
  <si>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</si>
  <si>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</si>
  <si>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</si>
  <si>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</si>
  <si>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</si>
  <si>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</si>
  <si>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</si>
  <si>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</si>
  <si>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</si>
  <si>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</si>
  <si>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</si>
  <si>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</si>
  <si>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</si>
  <si>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</si>
  <si>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</si>
  <si>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</si>
  <si>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</si>
  <si>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</si>
  <si>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</si>
  <si>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</si>
  <si>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</si>
  <si>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</si>
  <si>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</si>
  <si>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</si>
  <si>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</si>
  <si>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</si>
  <si>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</si>
  <si>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</si>
  <si>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</si>
  <si>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</si>
  <si>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</si>
  <si>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</si>
  <si>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</si>
  <si>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</si>
  <si>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</si>
  <si>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</si>
  <si>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</si>
  <si>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</si>
  <si>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</si>
  <si>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</si>
  <si>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</si>
  <si>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</si>
  <si>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</si>
  <si>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</si>
  <si>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</si>
  <si>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</si>
  <si>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</si>
  <si>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</si>
  <si>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</si>
  <si>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</si>
  <si>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</si>
  <si>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</si>
  <si>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</si>
  <si>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</si>
  <si>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</si>
  <si>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</si>
  <si>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</si>
  <si>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</si>
  <si>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</si>
  <si>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</si>
  <si>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</si>
  <si>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</si>
  <si>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</si>
  <si>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</si>
  <si>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</si>
  <si>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</si>
  <si>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</si>
  <si>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</si>
  <si>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</si>
  <si>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</si>
  <si>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</si>
  <si>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</si>
  <si>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</si>
  <si>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</si>
  <si>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</si>
  <si>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</si>
  <si>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</si>
  <si>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</si>
  <si>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</si>
  <si>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</si>
  <si>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</si>
  <si>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</si>
  <si>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</si>
  <si>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</si>
  <si>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</si>
  <si>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</si>
  <si>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</si>
  <si>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</si>
  <si>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</si>
  <si>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</si>
  <si>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</si>
  <si>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</si>
  <si>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</si>
  <si>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</si>
  <si>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</si>
  <si>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</si>
  <si>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</si>
  <si>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</si>
  <si>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</si>
  <si>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</si>
  <si>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</si>
  <si>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</si>
  <si>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</si>
  <si>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</si>
  <si>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</si>
  <si>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</si>
  <si>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</si>
  <si>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</si>
  <si>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</si>
  <si>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</si>
  <si>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</si>
  <si>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</si>
  <si>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</si>
  <si>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</si>
  <si>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</si>
  <si>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</si>
  <si>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</si>
  <si>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</si>
  <si>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</si>
  <si>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</si>
  <si>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</si>
  <si>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</si>
  <si>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</si>
  <si>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</si>
  <si>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</si>
  <si>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</si>
  <si>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</si>
  <si>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</si>
  <si>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</si>
  <si>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</si>
  <si>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</si>
  <si>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</si>
  <si>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</si>
  <si>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</si>
  <si>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</si>
  <si>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</si>
  <si>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</si>
  <si>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</si>
  <si>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</si>
  <si>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</si>
  <si>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</si>
  <si>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</si>
  <si>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</si>
  <si>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</si>
  <si>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</si>
  <si>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</si>
  <si>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</si>
  <si>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</si>
  <si>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</si>
  <si>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</si>
  <si>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</si>
  <si>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</si>
  <si>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</si>
  <si>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</si>
  <si>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</si>
  <si>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</si>
  <si>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</si>
  <si>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</si>
  <si>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</si>
  <si>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</si>
  <si>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</si>
  <si>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</si>
  <si>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</si>
  <si>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</si>
  <si>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</si>
  <si>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</si>
  <si>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</si>
  <si>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</si>
  <si>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</si>
  <si>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</si>
  <si>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</si>
  <si>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</si>
  <si>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</si>
  <si>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</si>
  <si>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</si>
  <si>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</si>
  <si>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</si>
  <si>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</si>
  <si>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</si>
  <si>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</si>
  <si>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</si>
  <si>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</si>
  <si>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</si>
  <si>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</si>
  <si>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</si>
  <si>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</si>
  <si>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</si>
  <si>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</si>
  <si>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</si>
  <si>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</si>
  <si>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</si>
  <si>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</si>
  <si>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</si>
  <si>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</si>
  <si>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</si>
  <si>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</si>
  <si>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</si>
  <si>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</si>
  <si>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</si>
  <si>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</si>
  <si>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</si>
  <si>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</si>
  <si>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</si>
  <si>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</si>
  <si>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</si>
  <si>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</si>
  <si>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</si>
  <si>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</si>
  <si>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</si>
  <si>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</si>
  <si>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</si>
  <si>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</si>
  <si>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</si>
  <si>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</si>
  <si>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</si>
  <si>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</si>
  <si>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</si>
  <si>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</si>
  <si>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</si>
  <si>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</si>
  <si>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</si>
  <si>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</si>
  <si>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</si>
  <si>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</si>
  <si>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</si>
  <si>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</si>
  <si>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</si>
  <si>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</si>
  <si>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</si>
  <si>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</si>
  <si>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</si>
  <si>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</si>
  <si>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</si>
  <si>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</si>
  <si>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</si>
  <si>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</si>
  <si>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</si>
  <si>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</si>
  <si>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</si>
  <si>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</si>
  <si>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</si>
  <si>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</si>
  <si>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</si>
  <si>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</si>
  <si>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</si>
  <si>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</si>
  <si>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</si>
  <si>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</si>
  <si>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</si>
  <si>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</si>
  <si>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</si>
  <si>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</si>
  <si>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</si>
  <si>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</si>
  <si>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</si>
  <si>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</si>
  <si>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</si>
  <si>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</si>
  <si>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</si>
  <si>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</si>
  <si>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</si>
  <si>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</si>
  <si>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</si>
  <si>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</si>
  <si>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</si>
  <si>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</si>
  <si>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</si>
  <si>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</si>
  <si>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</si>
  <si>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</si>
  <si>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</si>
  <si>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</si>
  <si>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</si>
  <si>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</si>
  <si>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</si>
  <si>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</si>
  <si>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</si>
  <si>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</si>
  <si>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</si>
  <si>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</si>
  <si>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</si>
  <si>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</si>
  <si>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</si>
  <si>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</si>
  <si>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</si>
  <si>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</si>
  <si>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</si>
  <si>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</si>
  <si>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</si>
  <si>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</si>
  <si>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</si>
  <si>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</si>
  <si>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</si>
  <si>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</si>
  <si>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</si>
  <si>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</si>
  <si>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</si>
  <si>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</si>
  <si>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</si>
  <si>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</si>
  <si>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</si>
  <si>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</si>
  <si>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</si>
  <si>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</si>
  <si>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</si>
  <si>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</si>
  <si>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</si>
  <si>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</si>
  <si>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</si>
  <si>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</si>
  <si>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</si>
  <si>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</si>
  <si>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</si>
  <si>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</si>
  <si>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</si>
  <si>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</si>
  <si>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</si>
  <si>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</si>
  <si>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</si>
  <si>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</si>
  <si>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</si>
  <si>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</si>
  <si>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</si>
  <si>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</si>
  <si>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</si>
  <si>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</si>
  <si>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</si>
  <si>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</si>
  <si>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</si>
  <si>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</si>
  <si>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</si>
  <si>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</si>
  <si>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</si>
  <si>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</si>
  <si>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</si>
  <si>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</si>
  <si>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</si>
  <si>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</si>
  <si>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</si>
  <si>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</si>
  <si>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</si>
  <si>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</si>
  <si>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</si>
  <si>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</si>
  <si>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</si>
  <si>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</si>
  <si>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</si>
  <si>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</si>
  <si>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</si>
  <si>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</si>
  <si>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</si>
  <si>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</si>
  <si>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</si>
  <si>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</si>
  <si>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</si>
  <si>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</si>
  <si>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</si>
  <si>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</si>
  <si>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</si>
  <si>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</si>
  <si>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</si>
  <si>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</si>
  <si>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</si>
  <si>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</si>
  <si>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</si>
  <si>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</si>
  <si>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</si>
  <si>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</si>
  <si>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</si>
  <si>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</si>
  <si>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</si>
  <si>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</si>
  <si>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</si>
  <si>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</si>
  <si>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</si>
  <si>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</si>
  <si>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</si>
  <si>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</si>
  <si>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</si>
  <si>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</si>
  <si>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</si>
  <si>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</si>
  <si>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</si>
  <si>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</si>
  <si>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</si>
  <si>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</si>
  <si>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</si>
  <si>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</si>
  <si>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</si>
  <si>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</si>
  <si>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</si>
  <si>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</si>
  <si>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</si>
  <si>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</si>
  <si>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</si>
  <si>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</si>
  <si>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</si>
  <si>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</si>
  <si>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</si>
  <si>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</si>
  <si>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</si>
  <si>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</si>
  <si>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</si>
  <si>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</si>
  <si>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</si>
  <si>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</si>
  <si>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</si>
  <si>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</si>
  <si>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</si>
  <si>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</si>
  <si>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</si>
  <si>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</si>
  <si>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</si>
  <si>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</si>
  <si>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</si>
  <si>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</si>
  <si>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</si>
  <si>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</si>
  <si>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</si>
  <si>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</si>
  <si>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</si>
  <si>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</si>
  <si>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</si>
  <si>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</si>
  <si>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</si>
  <si>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</si>
  <si>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</si>
  <si>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</si>
  <si>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</si>
  <si>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</si>
  <si>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</si>
  <si>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</si>
  <si>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</si>
  <si>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</si>
  <si>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</si>
  <si>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</si>
  <si>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</si>
  <si>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</si>
  <si>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</si>
  <si>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</si>
  <si>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</si>
  <si>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</si>
  <si>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</si>
  <si>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</si>
  <si>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</si>
  <si>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</si>
  <si>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</si>
  <si>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</si>
  <si>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</si>
  <si>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</si>
  <si>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</si>
  <si>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</si>
  <si>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</si>
  <si>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</si>
  <si>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</si>
  <si>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</si>
  <si>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</si>
  <si>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</si>
  <si>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</si>
  <si>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</si>
  <si>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</si>
  <si>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</si>
  <si>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</si>
  <si>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</si>
  <si>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</si>
  <si>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</si>
  <si>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</si>
  <si>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</si>
  <si>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</si>
  <si>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</si>
  <si>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</si>
  <si>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</si>
  <si>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</si>
  <si>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</si>
  <si>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</si>
  <si>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</si>
  <si>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</si>
  <si>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</si>
  <si>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</si>
  <si>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</si>
  <si>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</si>
  <si>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</si>
  <si>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</si>
  <si>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</si>
  <si>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</si>
  <si>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</si>
  <si>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</si>
  <si>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</si>
  <si>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</si>
  <si>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</si>
  <si>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</si>
  <si>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</si>
  <si>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</si>
  <si>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</si>
  <si>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</si>
  <si>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</si>
  <si>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</si>
  <si>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</si>
  <si>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</si>
  <si>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</si>
  <si>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</si>
  <si>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</si>
  <si>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</si>
  <si>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</si>
  <si>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</si>
  <si>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</si>
  <si>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</si>
  <si>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</si>
  <si>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</si>
  <si>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</si>
  <si>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</si>
  <si>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</si>
  <si>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</si>
  <si>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</si>
  <si>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</si>
  <si>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</si>
  <si>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</si>
  <si>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</si>
  <si>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</si>
  <si>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</si>
  <si>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</si>
  <si>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</si>
  <si>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</si>
  <si>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</si>
  <si>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</si>
  <si>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</si>
  <si>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</si>
  <si>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</si>
  <si>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</si>
  <si>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</si>
  <si>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</si>
  <si>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</si>
  <si>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</si>
  <si>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</si>
  <si>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</si>
  <si>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</si>
  <si>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</si>
  <si>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</si>
  <si>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</si>
  <si>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</si>
  <si>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</si>
  <si>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</si>
  <si>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</si>
  <si>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</si>
  <si>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</si>
  <si>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</si>
  <si>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</si>
  <si>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</si>
  <si>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</si>
  <si>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</si>
  <si>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</si>
  <si>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</si>
  <si>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</si>
  <si>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</si>
  <si>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</si>
  <si>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</si>
  <si>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</si>
  <si>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</si>
  <si>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</si>
  <si>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</si>
  <si>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</si>
  <si>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</si>
  <si>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</si>
  <si>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</si>
  <si>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</si>
  <si>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</si>
  <si>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</si>
  <si>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</si>
  <si>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</si>
  <si>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</si>
  <si>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</si>
  <si>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</si>
  <si>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</si>
  <si>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</si>
  <si>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</si>
  <si>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</si>
  <si>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</si>
  <si>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</si>
  <si>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</si>
  <si>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</si>
  <si>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</si>
  <si>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</si>
  <si>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</si>
  <si>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</si>
  <si>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</si>
  <si>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</si>
  <si>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</si>
  <si>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</si>
  <si>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</si>
  <si>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</si>
  <si>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</si>
  <si>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</si>
  <si>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</si>
  <si>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</si>
  <si>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</si>
  <si>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</si>
  <si>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</si>
  <si>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</si>
  <si>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</si>
  <si>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</si>
  <si>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</si>
  <si>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</si>
  <si>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</si>
  <si>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</si>
  <si>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</si>
  <si>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</si>
  <si>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</si>
  <si>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</si>
  <si>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</si>
  <si>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</si>
  <si>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</si>
  <si>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</si>
  <si>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</si>
  <si>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</si>
  <si>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</si>
  <si>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</si>
  <si>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</si>
  <si>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</si>
  <si>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</si>
  <si>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</si>
  <si>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</si>
  <si>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</si>
  <si>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</si>
  <si>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</si>
  <si>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</si>
  <si>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</si>
  <si>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</si>
  <si>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</si>
  <si>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</si>
  <si>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</si>
  <si>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</si>
  <si>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</si>
  <si>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</si>
  <si>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</si>
  <si>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</si>
  <si>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</si>
  <si>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</si>
  <si>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</si>
  <si>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</si>
  <si>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</si>
  <si>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</si>
  <si>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</si>
  <si>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</si>
  <si>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</si>
  <si>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</si>
  <si>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</si>
  <si>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</si>
  <si>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</si>
  <si>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</si>
  <si>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</si>
  <si>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</si>
  <si>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</si>
  <si>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</si>
  <si>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</si>
  <si>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</si>
  <si>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</si>
  <si>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</si>
  <si>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</si>
  <si>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</si>
  <si>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</si>
  <si>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</si>
  <si>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</si>
  <si>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</si>
  <si>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</si>
  <si>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</si>
  <si>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</si>
  <si>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</si>
  <si>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</si>
  <si>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</si>
  <si>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</si>
  <si>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</si>
  <si>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</si>
  <si>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</si>
  <si>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</si>
  <si>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</si>
  <si>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</si>
  <si>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</si>
  <si>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</si>
  <si>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</si>
  <si>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</si>
  <si>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</si>
  <si>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</si>
  <si>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</si>
  <si>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</si>
  <si>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</si>
  <si>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</si>
  <si>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</si>
  <si>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</si>
  <si>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</si>
  <si>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</si>
  <si>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</si>
  <si>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</si>
  <si>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</si>
  <si>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</si>
  <si>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</si>
  <si>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</si>
  <si>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</si>
  <si>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</si>
  <si>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</si>
  <si>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</si>
  <si>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</si>
  <si>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</si>
  <si>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</si>
  <si>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</si>
  <si>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</si>
  <si>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</si>
  <si>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</si>
  <si>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</si>
  <si>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</si>
  <si>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</si>
  <si>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</si>
  <si>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</si>
  <si>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</si>
  <si>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</si>
  <si>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</si>
  <si>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</si>
  <si>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</si>
  <si>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</si>
  <si>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</si>
  <si>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</si>
  <si>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</si>
  <si>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</si>
  <si>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</si>
  <si>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</si>
  <si>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</si>
  <si>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</si>
  <si>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</si>
  <si>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</si>
  <si>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</si>
  <si>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</si>
  <si>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</si>
  <si>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</si>
  <si>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</si>
  <si>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</si>
  <si>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</si>
  <si>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</si>
  <si>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</si>
  <si>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</si>
  <si>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</si>
  <si>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</si>
  <si>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</si>
  <si>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</si>
  <si>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</si>
  <si>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</si>
  <si>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</si>
  <si>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</si>
  <si>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</si>
  <si>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</si>
  <si>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</si>
  <si>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</si>
  <si>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</si>
  <si>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</si>
  <si>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</si>
  <si>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</si>
  <si>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</si>
  <si>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</si>
  <si>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</si>
  <si>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</si>
  <si>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</si>
  <si>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</si>
  <si>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</si>
  <si>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</si>
  <si>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</si>
  <si>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</si>
  <si>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</si>
  <si>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</si>
  <si>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</si>
  <si>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</si>
  <si>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</si>
  <si>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</si>
  <si>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</si>
  <si>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</si>
  <si>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</si>
  <si>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</si>
  <si>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</si>
  <si>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</si>
  <si>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</si>
  <si>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</si>
  <si>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</si>
  <si>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</si>
  <si>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</si>
  <si>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</si>
  <si>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</si>
  <si>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</si>
  <si>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</si>
  <si>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</si>
  <si>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</si>
  <si>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</si>
  <si>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</si>
  <si>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</si>
  <si>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</si>
  <si>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</si>
  <si>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</si>
  <si>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</si>
  <si>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</si>
  <si>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</si>
  <si>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</si>
  <si>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</si>
  <si>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</si>
  <si>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</si>
  <si>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</si>
  <si>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</si>
  <si>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</si>
  <si>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</si>
  <si>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</si>
  <si>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</si>
  <si>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</si>
  <si>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</si>
  <si>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</si>
  <si>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</si>
  <si>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</si>
  <si>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</si>
  <si>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</si>
  <si>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</si>
  <si>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</si>
  <si>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</si>
  <si>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</si>
  <si>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</si>
  <si>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</si>
  <si>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</si>
  <si>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</si>
  <si>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</si>
  <si>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</si>
  <si>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</si>
  <si>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</si>
  <si>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</si>
  <si>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</si>
  <si>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</si>
  <si>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</si>
  <si>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</si>
  <si>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</si>
  <si>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</si>
  <si>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</si>
  <si>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</si>
  <si>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</si>
  <si>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</si>
  <si>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</si>
  <si>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</si>
  <si>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</si>
  <si>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</si>
  <si>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</si>
  <si>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</si>
  <si>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</si>
  <si>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</si>
  <si>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</si>
  <si>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</si>
  <si>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</si>
  <si>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</si>
  <si>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</si>
  <si>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</si>
  <si>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</si>
  <si>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</si>
  <si>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</si>
  <si>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</si>
  <si>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</si>
  <si>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</si>
  <si>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</si>
  <si>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</si>
  <si>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</si>
  <si>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</si>
  <si>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</si>
  <si>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</si>
  <si>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</si>
  <si>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</si>
  <si>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</si>
  <si>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</si>
  <si>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</si>
  <si>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</si>
  <si>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</si>
  <si>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</si>
  <si>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</si>
  <si>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</si>
  <si>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</si>
  <si>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</si>
  <si>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</si>
  <si>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</si>
  <si>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</si>
  <si>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</si>
  <si>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</si>
  <si>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</si>
  <si>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</si>
  <si>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</si>
  <si>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</si>
  <si>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</si>
  <si>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</si>
  <si>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</si>
  <si>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</si>
  <si>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</si>
  <si>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</si>
  <si>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</si>
  <si>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</si>
  <si>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</si>
  <si>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</si>
  <si>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</si>
  <si>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</si>
  <si>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</si>
  <si>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</si>
  <si>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</si>
  <si>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</si>
  <si>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</si>
  <si>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</si>
  <si>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</si>
  <si>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</si>
  <si>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</si>
  <si>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</si>
  <si>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</si>
  <si>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</si>
  <si>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</si>
  <si>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</si>
  <si>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</si>
  <si>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</si>
  <si>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</si>
  <si>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</si>
  <si>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</si>
  <si>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</si>
  <si>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</si>
  <si>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</si>
  <si>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</si>
  <si>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</si>
  <si>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</si>
  <si>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</si>
  <si>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</si>
  <si>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</si>
  <si>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</si>
  <si>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</si>
  <si>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</si>
  <si>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</si>
  <si>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</si>
  <si>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</si>
  <si>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</si>
  <si>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</si>
  <si>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</si>
  <si>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</si>
  <si>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</si>
  <si>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</si>
  <si>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</si>
  <si>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</si>
  <si>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</si>
  <si>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</si>
  <si>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</si>
  <si>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</si>
  <si>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</si>
  <si>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</si>
  <si>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</si>
  <si>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</si>
  <si>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</si>
  <si>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</si>
  <si>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</si>
  <si>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</si>
  <si>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</si>
  <si>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</si>
  <si>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</si>
  <si>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</si>
  <si>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</si>
  <si>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</si>
  <si>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</si>
  <si>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</si>
  <si>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</si>
  <si>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</si>
  <si>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</si>
  <si>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</si>
  <si>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</si>
  <si>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</si>
  <si>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</si>
  <si>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</si>
  <si>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</si>
  <si>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</si>
  <si>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</si>
  <si>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</si>
  <si>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</si>
  <si>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</si>
  <si>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</si>
  <si>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</si>
  <si>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</si>
  <si>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</si>
  <si>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</si>
  <si>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</si>
  <si>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</si>
  <si>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</si>
  <si>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</si>
  <si>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</si>
  <si>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</si>
  <si>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</si>
  <si>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</si>
  <si>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</si>
  <si>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</si>
  <si>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</si>
  <si>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</si>
  <si>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</si>
  <si>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</si>
  <si>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</si>
  <si>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</si>
  <si>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</si>
  <si>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</si>
  <si>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</si>
  <si>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</si>
  <si>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</si>
  <si>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</si>
  <si>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</si>
  <si>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</si>
  <si>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</si>
  <si>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</si>
  <si>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</si>
  <si>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</si>
  <si>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</si>
  <si>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</si>
  <si>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</si>
  <si>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</si>
  <si>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</si>
  <si>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</si>
  <si>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</si>
  <si>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</si>
  <si>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</si>
  <si>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</si>
  <si>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</si>
  <si>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</si>
  <si>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</si>
  <si>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</si>
  <si>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</si>
  <si>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</si>
  <si>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</si>
  <si>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</si>
  <si>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</si>
  <si>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</si>
  <si>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</si>
  <si>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</si>
  <si>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</si>
  <si>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</si>
  <si>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</si>
  <si>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</si>
  <si>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</si>
  <si>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</si>
  <si>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</si>
  <si>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</si>
  <si>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</si>
  <si>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</si>
  <si>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</si>
  <si>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</si>
  <si>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</si>
  <si>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</si>
  <si>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</si>
  <si>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</si>
  <si>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</si>
  <si>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</si>
  <si>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</si>
  <si>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</si>
  <si>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</si>
  <si>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</si>
  <si>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</si>
  <si>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</si>
  <si>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</si>
  <si>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</si>
  <si>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</si>
  <si>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</si>
  <si>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</si>
  <si>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</si>
  <si>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</si>
  <si>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</si>
  <si>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</si>
  <si>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</si>
  <si>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</si>
  <si>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</si>
  <si>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</si>
  <si>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</si>
  <si>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</si>
  <si>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</si>
  <si>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</si>
  <si>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</si>
  <si>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</si>
  <si>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</si>
  <si>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</si>
  <si>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</si>
  <si>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</si>
  <si>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</si>
  <si>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</si>
  <si>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</si>
  <si>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</si>
  <si>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</si>
  <si>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</si>
  <si>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</si>
  <si>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</si>
  <si>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</si>
  <si>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</si>
  <si>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</si>
  <si>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</si>
  <si>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</si>
  <si>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</si>
  <si>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</si>
  <si>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</si>
  <si>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</si>
  <si>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</si>
  <si>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</si>
  <si>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</si>
  <si>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</si>
  <si>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</si>
  <si>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</si>
  <si>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</si>
  <si>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</si>
  <si>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</si>
  <si>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</si>
  <si>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</si>
  <si>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</si>
  <si>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</si>
  <si>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</si>
  <si>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</si>
  <si>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</si>
  <si>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</si>
  <si>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</si>
  <si>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</si>
  <si>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</si>
  <si>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</si>
  <si>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</si>
  <si>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</si>
  <si>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</si>
  <si>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</si>
  <si>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</si>
  <si>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</si>
  <si>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</si>
  <si>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</si>
  <si>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</si>
  <si>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</si>
  <si>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</si>
  <si>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</si>
  <si>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</si>
  <si>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</si>
  <si>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</si>
  <si>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</si>
  <si>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</si>
  <si>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</si>
  <si>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</si>
  <si>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</si>
  <si>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</si>
  <si>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</si>
  <si>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</si>
  <si>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</si>
  <si>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</si>
  <si>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</si>
  <si>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</si>
  <si>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</si>
  <si>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</si>
  <si>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</si>
  <si>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</si>
  <si>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</si>
  <si>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</si>
  <si>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</si>
  <si>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</si>
  <si>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</si>
  <si>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</si>
  <si>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</si>
  <si>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</si>
  <si>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</si>
  <si>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</si>
  <si>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</si>
  <si>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</si>
  <si>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</si>
  <si>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</si>
  <si>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</si>
  <si>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</si>
  <si>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</si>
  <si>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</si>
  <si>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</si>
  <si>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</si>
  <si>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</si>
  <si>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</si>
  <si>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</si>
  <si>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</si>
  <si>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</si>
  <si>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</si>
  <si>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</si>
  <si>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</si>
  <si>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</si>
  <si>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</si>
  <si>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</si>
  <si>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</si>
  <si>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</si>
  <si>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</si>
  <si>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</si>
  <si>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</si>
  <si>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</si>
  <si>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</si>
  <si>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</si>
  <si>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</si>
  <si>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</si>
  <si>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</si>
  <si>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</si>
  <si>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</si>
  <si>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</si>
  <si>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</si>
  <si>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</si>
  <si>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</si>
  <si>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</si>
  <si>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</si>
  <si>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</si>
  <si>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</si>
  <si>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</si>
  <si>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</si>
  <si>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</si>
  <si>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</si>
  <si>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</si>
  <si>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</si>
  <si>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</si>
  <si>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</si>
  <si>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</si>
  <si>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</si>
  <si>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</si>
  <si>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</si>
  <si>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</si>
  <si>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</si>
  <si>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</si>
  <si>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</si>
  <si>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</si>
  <si>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</si>
  <si>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</si>
  <si>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</si>
  <si>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</si>
  <si>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</si>
  <si>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</si>
  <si>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</si>
  <si>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</si>
  <si>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</si>
  <si>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</si>
  <si>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</si>
  <si>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</si>
  <si>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</si>
  <si>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</si>
  <si>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</si>
  <si>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</si>
  <si>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</si>
  <si>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</si>
  <si>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</si>
  <si>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</si>
  <si>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</si>
  <si>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</si>
  <si>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</si>
  <si>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</si>
  <si>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</si>
  <si>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</si>
  <si>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</si>
  <si>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</si>
  <si>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</si>
  <si>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</si>
  <si>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</si>
  <si>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</si>
  <si>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</si>
  <si>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</si>
  <si>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</si>
  <si>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</si>
  <si>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</si>
  <si>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</si>
  <si>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</si>
  <si>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</si>
  <si>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</si>
  <si>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</si>
  <si>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</si>
  <si>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</si>
  <si>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</si>
  <si>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</si>
  <si>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</si>
  <si>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</si>
  <si>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</si>
  <si>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</si>
  <si>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</si>
  <si>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</si>
  <si>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</si>
  <si>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</si>
  <si>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</si>
  <si>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</si>
  <si>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</si>
  <si>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</si>
  <si>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</si>
  <si>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</si>
  <si>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</si>
  <si>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</si>
  <si>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</si>
  <si>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</si>
  <si>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</si>
  <si>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</si>
  <si>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</si>
  <si>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</si>
  <si>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</si>
  <si>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</si>
  <si>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</si>
  <si>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</si>
  <si>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</si>
  <si>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</si>
  <si>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</si>
  <si>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</si>
  <si>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</si>
  <si>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</si>
  <si>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</si>
  <si>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</si>
  <si>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</si>
  <si>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</si>
  <si>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</si>
  <si>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</si>
  <si>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</si>
  <si>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</si>
  <si>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</si>
  <si>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</si>
  <si>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</si>
  <si>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</si>
  <si>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</si>
  <si>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</si>
  <si>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</si>
  <si>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</si>
  <si>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</si>
  <si>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</si>
  <si>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</si>
  <si>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</si>
  <si>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</si>
  <si>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</si>
  <si>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</si>
  <si>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</si>
  <si>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</si>
  <si>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</si>
  <si>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</si>
  <si>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</si>
  <si>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</si>
  <si>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</si>
  <si>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</si>
  <si>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</si>
  <si>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</si>
  <si>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</si>
  <si>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</si>
  <si>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</si>
  <si>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</si>
  <si>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</si>
  <si>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</si>
  <si>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</si>
  <si>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</si>
  <si>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</si>
  <si>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</si>
  <si>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</si>
  <si>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</si>
  <si>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</si>
  <si>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</si>
  <si>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</si>
  <si>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</si>
  <si>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</si>
  <si>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</si>
  <si>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</si>
  <si>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</si>
  <si>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</si>
  <si>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</si>
  <si>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</si>
  <si>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</si>
  <si>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</si>
  <si>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</si>
  <si>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</si>
  <si>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</si>
  <si>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</si>
  <si>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</si>
  <si>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</si>
  <si>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</si>
  <si>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</si>
  <si>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</si>
  <si>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</si>
  <si>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</si>
  <si>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</si>
  <si>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</si>
  <si>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</si>
  <si>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</si>
  <si>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</si>
  <si>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</si>
  <si>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</si>
  <si>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</si>
  <si>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</si>
  <si>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</si>
  <si>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</si>
  <si>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</si>
  <si>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</si>
  <si>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</si>
  <si>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</si>
  <si>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</si>
  <si>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</si>
  <si>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</si>
  <si>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</si>
  <si>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</si>
  <si>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</si>
  <si>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</si>
  <si>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</si>
  <si>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</si>
  <si>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</si>
  <si>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</si>
  <si>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</si>
  <si>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</si>
  <si>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</si>
  <si>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</si>
  <si>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</si>
  <si>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</si>
  <si>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</si>
  <si>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</si>
  <si>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</si>
  <si>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</si>
  <si>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</si>
  <si>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</si>
  <si>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</si>
  <si>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</si>
  <si>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</si>
  <si>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</si>
  <si>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</si>
  <si>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</si>
  <si>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</si>
  <si>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</si>
  <si>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</si>
  <si>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</si>
  <si>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</si>
  <si>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</si>
  <si>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</si>
  <si>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</si>
  <si>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</si>
  <si>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</si>
  <si>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</si>
  <si>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</si>
  <si>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</si>
  <si>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</si>
  <si>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</si>
  <si>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</si>
  <si>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</si>
  <si>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</si>
  <si>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</si>
  <si>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</si>
  <si>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</si>
  <si>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</si>
  <si>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</si>
  <si>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</si>
  <si>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</si>
  <si>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</si>
  <si>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</si>
  <si>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</si>
  <si>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</si>
  <si>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</si>
  <si>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</si>
  <si>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</si>
  <si>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</si>
  <si>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</si>
  <si>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</si>
  <si>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</si>
  <si>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</si>
  <si>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</si>
  <si>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</si>
  <si>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</si>
  <si>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</si>
  <si>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</si>
  <si>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</si>
  <si>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</si>
  <si>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</si>
  <si>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</si>
  <si>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</si>
  <si>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</si>
  <si>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</si>
  <si>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</si>
  <si>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</si>
  <si>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</si>
  <si>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</si>
  <si>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</si>
  <si>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</si>
  <si>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</si>
  <si>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</si>
  <si>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</si>
  <si>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</si>
  <si>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</si>
  <si>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</si>
  <si>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</si>
  <si>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</si>
  <si>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</si>
  <si>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</si>
  <si>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</si>
  <si>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</si>
  <si>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</si>
  <si>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</si>
  <si>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</si>
  <si>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</si>
  <si>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</si>
  <si>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</si>
  <si>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</si>
  <si>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</si>
  <si>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</si>
  <si>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</si>
  <si>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</si>
  <si>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</si>
  <si>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</si>
  <si>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</si>
  <si>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</si>
  <si>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</si>
  <si>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</si>
  <si>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</si>
  <si>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</si>
  <si>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</si>
  <si>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</si>
  <si>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</si>
  <si>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</si>
  <si>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</si>
  <si>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</si>
  <si>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</si>
  <si>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</si>
  <si>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</si>
  <si>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</si>
  <si>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</si>
  <si>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</si>
  <si>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</si>
  <si>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</si>
  <si>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</si>
  <si>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</si>
  <si>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</si>
  <si>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</si>
  <si>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</si>
  <si>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</si>
  <si>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</si>
  <si>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</si>
  <si>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</si>
  <si>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</si>
  <si>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</si>
  <si>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</si>
  <si>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</si>
  <si>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</si>
  <si>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</si>
  <si>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</si>
  <si>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</si>
  <si>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</si>
  <si>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</si>
  <si>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</si>
  <si>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</si>
  <si>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</si>
  <si>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</si>
  <si>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</si>
  <si>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</si>
  <si>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</si>
  <si>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</si>
  <si>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</si>
  <si>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</si>
  <si>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</si>
  <si>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</si>
  <si>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</si>
  <si>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</si>
  <si>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</si>
  <si>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</si>
  <si>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</si>
  <si>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</si>
  <si>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</si>
  <si>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</si>
  <si>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</si>
  <si>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</si>
  <si>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</si>
  <si>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</si>
  <si>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</si>
  <si>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</si>
  <si>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</si>
  <si>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</si>
  <si>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</si>
  <si>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</si>
  <si>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</si>
  <si>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</si>
  <si>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</si>
  <si>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</si>
  <si>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</si>
  <si>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</si>
  <si>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</si>
  <si>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</si>
  <si>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</si>
  <si>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</si>
  <si>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</si>
  <si>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</si>
  <si>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</si>
  <si>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</si>
  <si>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</si>
  <si>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</si>
  <si>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</si>
  <si>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</si>
  <si>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</si>
  <si>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</si>
  <si>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</si>
  <si>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</si>
  <si>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</si>
  <si>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</si>
  <si>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</si>
  <si>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</si>
  <si>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</si>
  <si>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</si>
  <si>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</si>
  <si>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</si>
  <si>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</si>
  <si>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</si>
  <si>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</si>
  <si>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</si>
  <si>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</si>
  <si>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</si>
  <si>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</si>
  <si>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</si>
  <si>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</si>
  <si>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</si>
  <si>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</si>
  <si>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</si>
  <si>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</si>
  <si>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</si>
  <si>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</si>
  <si>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</si>
  <si>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</si>
  <si>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</si>
  <si>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</si>
  <si>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</si>
  <si>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</si>
  <si>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</si>
  <si>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</si>
  <si>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</si>
  <si>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</si>
  <si>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</si>
  <si>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</si>
  <si>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</si>
  <si>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</si>
  <si>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</si>
  <si>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</si>
  <si>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</si>
  <si>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</si>
  <si>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</si>
  <si>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</si>
  <si>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</si>
  <si>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</si>
  <si>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</si>
  <si>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</si>
  <si>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</si>
  <si>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</si>
  <si>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</si>
  <si>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</si>
  <si>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</si>
  <si>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</si>
  <si>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</si>
  <si>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</si>
  <si>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</si>
  <si>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</si>
  <si>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</si>
  <si>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</si>
  <si>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</si>
  <si>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</si>
  <si>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</si>
  <si>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</si>
  <si>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</si>
  <si>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</si>
  <si>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</si>
  <si>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</si>
  <si>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</si>
  <si>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</si>
  <si>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</si>
  <si>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</si>
  <si>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</si>
  <si>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</si>
  <si>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</si>
  <si>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</si>
  <si>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</si>
  <si>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</si>
  <si>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</si>
  <si>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</si>
  <si>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</si>
  <si>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</si>
  <si>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</si>
  <si>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</si>
  <si>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</si>
  <si>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</si>
  <si>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</si>
  <si>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</si>
  <si>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</si>
  <si>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</si>
  <si>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</si>
  <si>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</si>
  <si>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</si>
  <si>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</si>
  <si>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</si>
  <si>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</si>
  <si>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</si>
  <si>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</si>
  <si>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</si>
  <si>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</si>
  <si>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</si>
  <si>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</si>
  <si>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</si>
  <si>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</si>
  <si>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</si>
  <si>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</si>
  <si>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</si>
  <si>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</si>
  <si>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</si>
  <si>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</si>
  <si>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</si>
  <si>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</si>
  <si>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</si>
  <si>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</si>
  <si>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</si>
  <si>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</si>
  <si>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</si>
  <si>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</si>
  <si>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</si>
  <si>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</si>
  <si>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</si>
  <si>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</si>
  <si>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</si>
  <si>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</si>
  <si>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</si>
  <si>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</si>
  <si>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</si>
  <si>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</si>
  <si>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</si>
  <si>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</si>
  <si>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</si>
  <si>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</si>
  <si>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</si>
  <si>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</si>
  <si>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</si>
  <si>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</si>
  <si>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</si>
  <si>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</si>
  <si>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</si>
  <si>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</si>
  <si>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</si>
  <si>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</si>
  <si>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</si>
  <si>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</si>
  <si>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</si>
  <si>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</si>
  <si>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</si>
  <si>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</si>
  <si>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</si>
  <si>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</si>
  <si>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</si>
  <si>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</si>
  <si>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</si>
  <si>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</si>
  <si>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</si>
  <si>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</si>
  <si>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</si>
  <si>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</si>
  <si>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</si>
  <si>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</si>
  <si>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</si>
  <si>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</si>
  <si>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</si>
  <si>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</si>
  <si>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</si>
  <si>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</si>
  <si>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</si>
  <si>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</si>
  <si>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</si>
  <si>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</si>
  <si>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</si>
  <si>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</si>
  <si>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</si>
  <si>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</si>
  <si>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</si>
  <si>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</si>
  <si>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</si>
  <si>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</si>
  <si>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</si>
  <si>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</si>
  <si>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</si>
  <si>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</si>
  <si>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</si>
  <si>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</si>
  <si>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</si>
  <si>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</si>
  <si>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</si>
  <si>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</si>
  <si>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</si>
  <si>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</si>
  <si>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</si>
  <si>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</si>
  <si>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</si>
  <si>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</si>
  <si>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</si>
  <si>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</si>
  <si>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</si>
  <si>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</si>
  <si>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</si>
  <si>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</si>
  <si>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</si>
  <si>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</si>
  <si>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</si>
  <si>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</si>
  <si>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</si>
  <si>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</si>
  <si>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</si>
  <si>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</si>
  <si>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</si>
  <si>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</si>
  <si>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</si>
  <si>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</si>
  <si>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</si>
  <si>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</si>
  <si>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</si>
  <si>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</si>
  <si>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</si>
  <si>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</si>
  <si>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</si>
  <si>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</si>
  <si>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</si>
  <si>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</si>
  <si>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</si>
  <si>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</si>
  <si>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</si>
  <si>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</si>
  <si>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</si>
  <si>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</si>
  <si>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</si>
  <si>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</si>
  <si>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</si>
  <si>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</si>
  <si>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</si>
  <si>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</si>
  <si>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</si>
  <si>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</si>
  <si>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</si>
  <si>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</si>
  <si>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</si>
  <si>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</si>
  <si>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</si>
  <si>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</si>
  <si>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</si>
  <si>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</si>
  <si>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</si>
  <si>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</si>
  <si>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</si>
  <si>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</si>
  <si>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</si>
  <si>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</si>
  <si>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</si>
  <si>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</si>
  <si>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</si>
  <si>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</si>
  <si>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</si>
  <si>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</si>
  <si>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</si>
  <si>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</si>
  <si>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</si>
  <si>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</si>
  <si>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</si>
  <si>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</si>
  <si>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</si>
  <si>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</si>
  <si>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</si>
  <si>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</si>
  <si>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</si>
  <si>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</si>
  <si>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</si>
  <si>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</si>
  <si>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</si>
  <si>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</si>
  <si>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</si>
  <si>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</si>
  <si>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</si>
  <si>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</si>
  <si>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</si>
  <si>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</si>
  <si>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</si>
  <si>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</si>
  <si>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</si>
  <si>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</si>
  <si>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</si>
  <si>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</si>
  <si>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</si>
  <si>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</si>
  <si>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</si>
  <si>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</si>
  <si>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</si>
  <si>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</si>
  <si>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</si>
  <si>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</si>
  <si>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</si>
  <si>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</si>
  <si>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</si>
  <si>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</si>
  <si>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</si>
  <si>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</si>
  <si>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</si>
  <si>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</si>
  <si>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</si>
  <si>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</si>
  <si>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</si>
  <si>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</si>
  <si>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</si>
  <si>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</si>
  <si>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</si>
  <si>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</si>
  <si>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</si>
  <si>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</si>
  <si>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</si>
  <si>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</si>
  <si>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</si>
  <si>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</si>
  <si>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</si>
  <si>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</si>
  <si>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</si>
  <si>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</si>
  <si>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</si>
  <si>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</si>
  <si>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</si>
  <si>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</si>
  <si>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</si>
  <si>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</si>
  <si>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</si>
  <si>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</si>
  <si>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</si>
  <si>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</si>
  <si>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</si>
  <si>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</si>
  <si>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</si>
  <si>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</si>
  <si>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</si>
  <si>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</si>
  <si>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</si>
  <si>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</si>
  <si>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</si>
  <si>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</si>
  <si>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</si>
  <si>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</si>
  <si>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</si>
  <si>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</si>
  <si>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</si>
  <si>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</si>
  <si>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</si>
  <si>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</si>
  <si>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</si>
  <si>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</si>
  <si>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</si>
  <si>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</si>
  <si>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</si>
  <si>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</si>
  <si>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</si>
  <si>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</si>
  <si>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</si>
  <si>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</si>
  <si>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</si>
  <si>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</si>
  <si>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</si>
  <si>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</si>
  <si>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</si>
  <si>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</si>
  <si>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</si>
  <si>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</si>
  <si>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</si>
  <si>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</si>
  <si>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</si>
  <si>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</si>
  <si>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</si>
  <si>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</si>
  <si>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</si>
  <si>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</si>
  <si>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</si>
  <si>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</si>
  <si>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</si>
  <si>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</si>
  <si>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</si>
  <si>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</si>
  <si>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</si>
  <si>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</si>
  <si>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</si>
  <si>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</si>
  <si>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</si>
  <si>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</si>
  <si>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</si>
  <si>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</si>
  <si>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</si>
  <si>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</si>
  <si>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</si>
  <si>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</si>
  <si>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</si>
  <si>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</si>
  <si>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</si>
  <si>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</si>
  <si>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</si>
  <si>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</si>
  <si>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</si>
  <si>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</si>
  <si>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</si>
  <si>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</si>
  <si>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</si>
  <si>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</si>
  <si>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</si>
  <si>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</si>
  <si>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</si>
  <si>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</si>
  <si>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</si>
  <si>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</si>
  <si>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</si>
  <si>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</si>
  <si>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</si>
  <si>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</si>
  <si>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</si>
  <si>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</si>
  <si>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</si>
  <si>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</si>
  <si>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</si>
  <si>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</si>
  <si>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</si>
  <si>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</si>
  <si>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</si>
  <si>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</si>
  <si>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</si>
  <si>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</si>
  <si>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</si>
  <si>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</si>
  <si>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</si>
  <si>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</si>
  <si>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</si>
  <si>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</si>
  <si>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</si>
  <si>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</si>
  <si>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</si>
  <si>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</si>
  <si>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</si>
  <si>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</si>
  <si>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</si>
  <si>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</si>
  <si>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</si>
  <si>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</si>
  <si>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</si>
  <si>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</si>
  <si>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</si>
  <si>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</si>
  <si>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</si>
  <si>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</si>
  <si>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</si>
  <si>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</si>
  <si>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</si>
  <si>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</si>
  <si>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</si>
  <si>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</si>
  <si>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</si>
  <si>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</si>
  <si>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</si>
  <si>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</si>
  <si>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</si>
  <si>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</si>
  <si>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</si>
  <si>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</si>
  <si>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</si>
  <si>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</si>
  <si>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</si>
  <si>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</si>
  <si>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</si>
  <si>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</si>
  <si>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</si>
  <si>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</si>
  <si>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</si>
  <si>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</si>
  <si>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</si>
  <si>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</si>
  <si>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</si>
  <si>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</si>
  <si>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</si>
  <si>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</si>
  <si>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</si>
  <si>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</si>
  <si>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</si>
  <si>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</si>
  <si>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</si>
  <si>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</si>
  <si>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</si>
  <si>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</si>
  <si>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</si>
  <si>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</si>
  <si>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</si>
  <si>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</si>
  <si>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</si>
  <si>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</si>
  <si>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</si>
  <si>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</si>
  <si>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</si>
  <si>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</si>
  <si>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</si>
  <si>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</si>
  <si>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</si>
  <si>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</si>
  <si>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</si>
  <si>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</si>
  <si>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</si>
  <si>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</si>
  <si>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</si>
  <si>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</si>
  <si>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</si>
  <si>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</si>
  <si>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</si>
  <si>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</si>
  <si>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</si>
  <si>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</si>
  <si>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</si>
  <si>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</si>
  <si>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</si>
  <si>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</si>
  <si>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</si>
  <si>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</si>
  <si>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</si>
  <si>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</si>
  <si>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</si>
  <si>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</si>
  <si>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</si>
  <si>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</si>
  <si>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</si>
  <si>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</si>
  <si>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</si>
  <si>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</si>
  <si>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</si>
  <si>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</si>
  <si>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</si>
  <si>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</si>
  <si>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</si>
  <si>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</si>
  <si>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</si>
  <si>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</si>
  <si>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</si>
  <si>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</si>
  <si>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</si>
  <si>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</si>
  <si>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</si>
  <si>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</si>
  <si>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</si>
  <si>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</si>
  <si>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</si>
  <si>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</si>
  <si>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</si>
  <si>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</si>
  <si>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</si>
  <si>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</si>
  <si>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</si>
  <si>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</si>
  <si>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</si>
  <si>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</si>
  <si>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</si>
  <si>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</si>
  <si>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</si>
  <si>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</si>
  <si>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</si>
  <si>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</si>
  <si>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</si>
  <si>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</si>
  <si>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</si>
  <si>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</si>
  <si>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</si>
  <si>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</si>
  <si>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</si>
  <si>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</si>
  <si>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</si>
  <si>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</si>
  <si>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</si>
  <si>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</si>
  <si>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</si>
  <si>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</si>
  <si>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</si>
  <si>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</si>
  <si>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</si>
  <si>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</si>
  <si>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</si>
  <si>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</si>
  <si>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</si>
  <si>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</si>
  <si>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</si>
  <si>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</si>
  <si>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</si>
  <si>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</si>
  <si>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</si>
  <si>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</si>
  <si>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</si>
  <si>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</si>
  <si>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</si>
  <si>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</si>
  <si>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</si>
  <si>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</si>
  <si>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</si>
  <si>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</si>
  <si>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</si>
  <si>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</si>
  <si>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</si>
  <si>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</si>
  <si>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</si>
  <si>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</si>
  <si>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</si>
  <si>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</si>
  <si>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</si>
  <si>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</si>
  <si>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</si>
  <si>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</si>
  <si>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</si>
  <si>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</si>
  <si>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</si>
  <si>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</si>
  <si>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</si>
  <si>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</si>
  <si>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</si>
  <si>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</si>
  <si>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</si>
  <si>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</si>
  <si>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</si>
  <si>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</si>
  <si>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</si>
  <si>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</si>
  <si>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</si>
  <si>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</si>
  <si>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</si>
  <si>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</si>
  <si>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</si>
  <si>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</si>
  <si>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</si>
  <si>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</si>
  <si>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</si>
  <si>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</si>
  <si>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</si>
  <si>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</si>
  <si>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</si>
  <si>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</si>
  <si>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</si>
  <si>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</si>
  <si>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</si>
  <si>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</si>
  <si>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</si>
  <si>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</si>
  <si>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</si>
  <si>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</si>
  <si>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</si>
  <si>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</si>
  <si>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</si>
  <si>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</si>
  <si>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</si>
  <si>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</si>
  <si>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</si>
  <si>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</si>
  <si>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</si>
  <si>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</si>
  <si>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</si>
  <si>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</si>
  <si>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</si>
  <si>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</si>
  <si>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</si>
  <si>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</si>
  <si>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</si>
  <si>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</si>
  <si>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</si>
  <si>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</si>
  <si>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</si>
  <si>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</si>
  <si>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</si>
  <si>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</si>
  <si>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</si>
  <si>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</si>
  <si>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</si>
  <si>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</si>
  <si>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</si>
  <si>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</si>
  <si>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</si>
  <si>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</si>
  <si>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</si>
  <si>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</si>
  <si>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</si>
  <si>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</si>
  <si>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</si>
  <si>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</si>
  <si>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</si>
  <si>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</si>
  <si>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</si>
  <si>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</si>
  <si>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</si>
  <si>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</si>
  <si>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</si>
  <si>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</si>
  <si>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</si>
  <si>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</si>
  <si>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</si>
  <si>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</si>
  <si>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</si>
  <si>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</si>
  <si>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</si>
  <si>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</si>
  <si>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</si>
  <si>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</si>
  <si>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</si>
  <si>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</si>
  <si>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</si>
  <si>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</si>
  <si>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</si>
  <si>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</si>
  <si>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</si>
  <si>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</si>
  <si>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</si>
  <si>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</si>
  <si>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</si>
  <si>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</si>
  <si>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</si>
  <si>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</si>
  <si>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</si>
  <si>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</si>
  <si>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</si>
  <si>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</si>
  <si>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</si>
  <si>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</si>
  <si>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</si>
  <si>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</si>
  <si>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</si>
  <si>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</si>
  <si>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</si>
  <si>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</si>
  <si>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</si>
  <si>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</si>
  <si>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</si>
  <si>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</si>
  <si>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</si>
  <si>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</si>
  <si>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</si>
  <si>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</si>
  <si>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</si>
  <si>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</si>
  <si>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</si>
  <si>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</si>
  <si>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</si>
  <si>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</si>
  <si>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</si>
  <si>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</si>
  <si>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</si>
  <si>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</si>
  <si>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</si>
  <si>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</si>
  <si>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</si>
  <si>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</si>
  <si>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</si>
  <si>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</si>
  <si>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</si>
  <si>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</si>
  <si>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</si>
  <si>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</si>
  <si>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</si>
  <si>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</si>
  <si>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</si>
  <si>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</si>
  <si>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</si>
  <si>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</si>
  <si>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</si>
  <si>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</si>
  <si>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</si>
  <si>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</si>
  <si>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</si>
  <si>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</si>
  <si>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</si>
  <si>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</si>
  <si>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</si>
  <si>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</si>
  <si>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</si>
  <si>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</si>
  <si>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</si>
  <si>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</si>
  <si>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</si>
  <si>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</si>
  <si>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</si>
  <si>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</si>
  <si>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</si>
  <si>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</si>
  <si>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</si>
  <si>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</si>
  <si>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</si>
  <si>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</si>
  <si>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</si>
  <si>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</si>
  <si>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</si>
  <si>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</si>
  <si>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</si>
  <si>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</si>
  <si>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</si>
  <si>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</si>
  <si>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</si>
  <si>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</si>
  <si>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</si>
  <si>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</si>
  <si>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</si>
  <si>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</si>
  <si>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</si>
  <si>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</si>
  <si>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</si>
  <si>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</si>
  <si>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</si>
  <si>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</si>
  <si>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</si>
  <si>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</si>
  <si>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</si>
  <si>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</si>
  <si>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</si>
  <si>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</si>
  <si>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</si>
  <si>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</si>
  <si>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</si>
  <si>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</si>
  <si>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</si>
  <si>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</si>
  <si>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</si>
  <si>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</si>
  <si>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</si>
  <si>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</si>
  <si>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</si>
  <si>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</si>
  <si>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</si>
  <si>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</si>
  <si>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</si>
  <si>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</si>
  <si>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</si>
  <si>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</si>
  <si>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</si>
  <si>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</si>
  <si>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</si>
  <si>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</si>
  <si>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</si>
  <si>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</si>
  <si>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</si>
  <si>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</si>
  <si>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</si>
  <si>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</si>
  <si>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</si>
  <si>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</si>
  <si>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</si>
  <si>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</si>
  <si>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</si>
  <si>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</si>
  <si>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</si>
  <si>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</si>
  <si>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</si>
  <si>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</si>
  <si>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</si>
  <si>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</si>
  <si>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</si>
  <si>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</si>
  <si>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</si>
  <si>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</si>
  <si>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</si>
  <si>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</si>
  <si>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</si>
  <si>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</si>
  <si>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</si>
  <si>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</si>
  <si>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</si>
  <si>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</si>
  <si>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</si>
  <si>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</si>
  <si>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</si>
  <si>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</si>
  <si>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</si>
  <si>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</si>
  <si>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</si>
  <si>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</si>
  <si>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</si>
  <si>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</si>
  <si>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</si>
  <si>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</si>
  <si>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</si>
  <si>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</si>
  <si>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</si>
  <si>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</si>
  <si>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</si>
  <si>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</si>
  <si>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</si>
  <si>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</si>
  <si>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</si>
  <si>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</si>
  <si>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</si>
  <si>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</si>
  <si>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</si>
  <si>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</si>
  <si>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</si>
  <si>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</si>
  <si>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</si>
  <si>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</si>
  <si>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</si>
  <si>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</si>
  <si>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</si>
  <si>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</si>
  <si>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</si>
  <si>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</si>
  <si>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</si>
  <si>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</si>
  <si>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</si>
  <si>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</si>
  <si>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</si>
  <si>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</si>
  <si>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</si>
  <si>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</si>
  <si>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</si>
  <si>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</si>
  <si>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</si>
  <si>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</si>
  <si>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</si>
  <si>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</si>
  <si>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</si>
  <si>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</si>
  <si>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</si>
  <si>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</si>
  <si>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</si>
  <si>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</si>
  <si>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</si>
  <si>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</si>
  <si>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</si>
  <si>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</si>
  <si>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</si>
  <si>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</si>
  <si>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</si>
  <si>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</si>
  <si>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</si>
  <si>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</si>
  <si>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</si>
  <si>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</si>
  <si>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</si>
  <si>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</si>
  <si>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</si>
  <si>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</si>
  <si>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</si>
  <si>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</si>
  <si>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</si>
  <si>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</si>
  <si>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</si>
  <si>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</si>
  <si>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</si>
  <si>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</si>
  <si>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</si>
  <si>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</si>
  <si>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</si>
  <si>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</si>
  <si>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</si>
  <si>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</si>
  <si>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</si>
  <si>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</si>
  <si>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</si>
  <si>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</si>
  <si>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</si>
  <si>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</si>
  <si>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</si>
  <si>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</si>
  <si>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</si>
  <si>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</si>
  <si>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</si>
  <si>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</si>
  <si>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</si>
  <si>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</si>
  <si>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</si>
  <si>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</si>
  <si>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</si>
  <si>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</si>
  <si>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</si>
  <si>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</si>
  <si>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</si>
  <si>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</si>
  <si>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</si>
  <si>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</si>
  <si>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</si>
  <si>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</si>
  <si>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</si>
  <si>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</si>
  <si>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</si>
  <si>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</si>
  <si>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</si>
  <si>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</si>
  <si>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</si>
  <si>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</si>
  <si>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</si>
  <si>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</si>
  <si>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</si>
  <si>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</si>
  <si>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</si>
  <si>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</si>
  <si>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</si>
  <si>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</si>
  <si>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</si>
  <si>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</si>
  <si>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</si>
  <si>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</si>
  <si>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</si>
  <si>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</si>
  <si>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</si>
  <si>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</si>
  <si>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</si>
  <si>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</si>
  <si>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</si>
  <si>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</si>
  <si>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</si>
  <si>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</si>
  <si>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</si>
  <si>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</si>
  <si>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</si>
  <si>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</si>
  <si>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</si>
  <si>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</si>
  <si>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</si>
  <si>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</si>
  <si>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</si>
  <si>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</si>
  <si>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</si>
  <si>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</si>
  <si>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</si>
  <si>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</si>
  <si>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</si>
  <si>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</si>
  <si>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</si>
  <si>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</si>
  <si>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</si>
  <si>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</si>
  <si>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</si>
  <si>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</si>
  <si>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</si>
  <si>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</si>
  <si>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</si>
  <si>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</si>
  <si>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</si>
  <si>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</si>
  <si>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</si>
  <si>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</si>
  <si>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</si>
  <si>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</si>
  <si>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</si>
  <si>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</si>
  <si>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</si>
  <si>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</si>
  <si>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</si>
  <si>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</si>
  <si>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</si>
  <si>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</si>
  <si>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</si>
  <si>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</si>
  <si>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</si>
  <si>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</si>
  <si>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</si>
  <si>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</si>
  <si>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</si>
  <si>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</si>
  <si>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</si>
  <si>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</si>
  <si>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</si>
  <si>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</si>
  <si>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</si>
  <si>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</si>
  <si>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</si>
  <si>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</si>
  <si>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</si>
  <si>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</si>
  <si>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</si>
  <si>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</si>
  <si>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</si>
  <si>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</si>
  <si>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</si>
  <si>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</si>
  <si>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</si>
  <si>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</si>
  <si>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</si>
  <si>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</si>
  <si>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</si>
  <si>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</si>
  <si>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</si>
  <si>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</si>
  <si>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</si>
  <si>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</si>
  <si>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</si>
  <si>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</si>
  <si>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</si>
  <si>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</si>
  <si>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</si>
  <si>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</si>
  <si>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</si>
  <si>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</si>
  <si>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</si>
  <si>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</si>
  <si>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</si>
  <si>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</si>
  <si>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</si>
  <si>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</si>
  <si>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</si>
  <si>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</si>
  <si>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</si>
  <si>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</si>
  <si>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</si>
  <si>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</si>
  <si>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</si>
  <si>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</si>
  <si>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</si>
  <si>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</si>
  <si>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</si>
  <si>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</si>
  <si>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</si>
  <si>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</si>
  <si>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</si>
  <si>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</si>
  <si>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</si>
  <si>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</si>
  <si>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</si>
  <si>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</si>
  <si>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</si>
  <si>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</si>
  <si>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</si>
  <si>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</si>
  <si>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</si>
  <si>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</si>
  <si>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</si>
  <si>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</si>
  <si>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</si>
  <si>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</si>
  <si>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</si>
  <si>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</si>
  <si>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</si>
  <si>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</si>
  <si>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</si>
  <si>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</si>
  <si>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</si>
  <si>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</si>
  <si>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</si>
  <si>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</si>
  <si>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</si>
  <si>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</si>
  <si>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</si>
  <si>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</si>
  <si>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</si>
  <si>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</si>
  <si>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</si>
  <si>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</si>
  <si>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</si>
  <si>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</si>
  <si>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</si>
  <si>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</si>
  <si>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</si>
  <si>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</si>
  <si>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</si>
  <si>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</si>
  <si>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</si>
  <si>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</si>
  <si>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</si>
  <si>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</si>
  <si>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</si>
  <si>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</si>
  <si>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</si>
  <si>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</si>
  <si>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</si>
  <si>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</si>
  <si>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</si>
  <si>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</si>
  <si>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</si>
  <si>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</si>
  <si>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</si>
  <si>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</si>
  <si>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</si>
  <si>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</si>
  <si>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</si>
  <si>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</si>
  <si>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</si>
  <si>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</si>
  <si>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</si>
  <si>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</si>
  <si>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</si>
  <si>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</si>
  <si>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</si>
  <si>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</si>
  <si>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</si>
  <si>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</si>
  <si>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</si>
  <si>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</si>
  <si>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</si>
  <si>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</si>
  <si>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</si>
  <si>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</si>
  <si>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</si>
  <si>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</si>
  <si>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</si>
  <si>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</si>
  <si>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</si>
  <si>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</si>
  <si>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</si>
  <si>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</si>
  <si>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</si>
  <si>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</si>
  <si>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</si>
  <si>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</si>
  <si>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</si>
  <si>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</si>
  <si>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</si>
  <si>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</si>
  <si>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</si>
  <si>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</si>
  <si>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</si>
  <si>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</si>
  <si>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</si>
  <si>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</si>
  <si>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</si>
  <si>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</si>
  <si>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</si>
  <si>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</si>
  <si>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</si>
  <si>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</si>
  <si>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</si>
  <si>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</si>
  <si>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</si>
  <si>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</si>
  <si>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</si>
  <si>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</si>
  <si>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</si>
  <si>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</si>
  <si>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</si>
  <si>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</si>
  <si>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</si>
  <si>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</si>
  <si>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</si>
  <si>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</si>
  <si>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</si>
  <si>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</si>
  <si>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</si>
  <si>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</si>
  <si>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</si>
  <si>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</si>
  <si>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</si>
  <si>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</si>
  <si>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</si>
  <si>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</si>
  <si>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</si>
  <si>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</si>
  <si>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</si>
  <si>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</si>
  <si>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</si>
  <si>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</si>
  <si>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</si>
  <si>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</si>
  <si>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</si>
  <si>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</si>
  <si>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</si>
  <si>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</si>
  <si>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</si>
  <si>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</si>
  <si>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</si>
  <si>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</si>
  <si>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</si>
  <si>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</si>
  <si>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</si>
  <si>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</si>
  <si>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</si>
  <si>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</si>
  <si>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</si>
  <si>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</si>
  <si>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</si>
  <si>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</si>
  <si>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</si>
  <si>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</si>
  <si>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</si>
  <si>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</si>
  <si>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</si>
  <si>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</si>
  <si>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</si>
  <si>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</si>
  <si>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</si>
  <si>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</si>
  <si>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</si>
  <si>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</si>
  <si>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</si>
  <si>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</si>
  <si>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</si>
  <si>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</si>
  <si>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</si>
  <si>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</si>
  <si>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</si>
  <si>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</si>
  <si>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</si>
  <si>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</si>
  <si>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</si>
  <si>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</si>
  <si>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</si>
  <si>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</si>
  <si>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</si>
  <si>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</si>
  <si>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</si>
  <si>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</si>
  <si>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</si>
  <si>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</si>
  <si>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</si>
  <si>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</si>
  <si>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</si>
  <si>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</si>
  <si>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</si>
  <si>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</si>
  <si>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</si>
  <si>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</si>
  <si>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</si>
  <si>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</si>
  <si>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</si>
  <si>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</si>
  <si>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</si>
  <si>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</si>
  <si>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</si>
  <si>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</si>
  <si>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</si>
  <si>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</si>
  <si>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</si>
  <si>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</si>
  <si>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</si>
  <si>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</si>
  <si>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</si>
  <si>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</si>
  <si>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</si>
  <si>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</si>
  <si>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</si>
  <si>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</si>
  <si>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</si>
  <si>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</si>
  <si>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</si>
  <si>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</si>
  <si>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</si>
  <si>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</si>
  <si>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</si>
  <si>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</si>
  <si>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</si>
  <si>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</si>
  <si>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</si>
  <si>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</si>
  <si>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</si>
  <si>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</si>
  <si>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</si>
  <si>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</si>
  <si>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</si>
  <si>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</si>
  <si>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</si>
  <si>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</si>
  <si>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</si>
  <si>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</si>
  <si>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</si>
  <si>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</si>
  <si>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</si>
  <si>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</si>
  <si>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</si>
  <si>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</si>
  <si>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</si>
  <si>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</si>
  <si>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</si>
  <si>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</si>
  <si>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</si>
  <si>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</si>
  <si>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</si>
  <si>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</si>
  <si>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</si>
  <si>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</si>
  <si>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</si>
  <si>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</si>
  <si>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</si>
  <si>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</si>
  <si>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</si>
  <si>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</si>
  <si>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</si>
  <si>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</si>
  <si>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</si>
  <si>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</si>
  <si>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</si>
  <si>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</si>
  <si>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</si>
  <si>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</si>
  <si>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</si>
  <si>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</si>
  <si>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</si>
  <si>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</si>
  <si>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</si>
  <si>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</si>
  <si>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</si>
  <si>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</si>
  <si>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</si>
  <si>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</si>
  <si>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</si>
  <si>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</si>
  <si>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</si>
  <si>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</si>
  <si>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</si>
  <si>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</si>
  <si>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</si>
  <si>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</si>
  <si>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</si>
  <si>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</si>
  <si>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</si>
  <si>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</si>
  <si>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</si>
  <si>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</si>
  <si>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</si>
  <si>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</si>
  <si>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</si>
  <si>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</si>
  <si>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</si>
  <si>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</si>
  <si>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</si>
  <si>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</si>
  <si>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</si>
  <si>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</si>
  <si>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</si>
  <si>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</si>
  <si>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</si>
  <si>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</si>
  <si>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</si>
  <si>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</si>
  <si>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</si>
  <si>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</si>
  <si>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</si>
  <si>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</si>
  <si>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</si>
  <si>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</si>
  <si>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</si>
  <si>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</si>
  <si>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</si>
  <si>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</si>
  <si>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</si>
  <si>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</si>
  <si>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</si>
  <si>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</si>
  <si>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</si>
  <si>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</si>
  <si>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</si>
  <si>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</si>
  <si>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</si>
  <si>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</si>
  <si>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</si>
  <si>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</si>
  <si>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</si>
  <si>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</si>
  <si>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</si>
  <si>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</si>
  <si>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</si>
  <si>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</si>
  <si>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</si>
  <si>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</si>
  <si>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</si>
  <si>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</si>
  <si>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</si>
  <si>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</si>
  <si>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</si>
  <si>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</si>
  <si>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</si>
  <si>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</si>
  <si>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</si>
  <si>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</si>
  <si>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</si>
  <si>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</si>
  <si>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</si>
  <si>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</si>
  <si>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</si>
  <si>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</si>
  <si>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</si>
  <si>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</si>
  <si>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</si>
  <si>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</si>
  <si>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</si>
  <si>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</si>
  <si>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</si>
  <si>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</si>
  <si>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</si>
  <si>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</si>
  <si>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</si>
  <si>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</si>
  <si>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</si>
  <si>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</si>
  <si>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</si>
  <si>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</si>
  <si>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</si>
  <si>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</si>
  <si>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</si>
  <si>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</si>
  <si>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</si>
  <si>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</si>
  <si>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</si>
  <si>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</si>
  <si>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</si>
  <si>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</si>
  <si>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</si>
  <si>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</si>
  <si>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</si>
  <si>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</si>
  <si>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</si>
  <si>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</si>
  <si>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</si>
  <si>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</si>
  <si>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</si>
  <si>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</si>
  <si>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</si>
  <si>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</si>
  <si>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</si>
  <si>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</si>
  <si>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</si>
  <si>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</si>
  <si>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</si>
  <si>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</si>
  <si>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</si>
  <si>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</si>
  <si>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</si>
  <si>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</si>
  <si>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</si>
  <si>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</si>
  <si>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</si>
  <si>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</si>
  <si>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</si>
  <si>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</si>
  <si>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</si>
  <si>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</si>
  <si>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</si>
  <si>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</si>
  <si>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</si>
  <si>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</si>
  <si>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</si>
  <si>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</si>
  <si>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</si>
  <si>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</si>
  <si>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</si>
  <si>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</si>
  <si>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</si>
  <si>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</si>
  <si>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</si>
  <si>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</si>
  <si>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</si>
  <si>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</si>
  <si>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</si>
  <si>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</si>
  <si>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</si>
  <si>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</si>
  <si>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</si>
  <si>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</si>
  <si>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</si>
  <si>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</si>
  <si>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</si>
  <si>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</si>
  <si>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</si>
  <si>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</si>
  <si>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</si>
  <si>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</si>
  <si>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</si>
  <si>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</si>
  <si>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</si>
  <si>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</si>
  <si>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</si>
  <si>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</si>
  <si>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</si>
  <si>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</si>
  <si>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</si>
  <si>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</si>
  <si>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</si>
  <si>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</si>
  <si>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</si>
  <si>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</si>
  <si>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</si>
  <si>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</si>
  <si>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</si>
  <si>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</si>
  <si>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</si>
  <si>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</si>
  <si>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</si>
  <si>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</si>
  <si>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</si>
  <si>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</si>
  <si>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</si>
  <si>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</si>
  <si>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</si>
  <si>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</si>
  <si>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</si>
  <si>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</si>
  <si>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</si>
  <si>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</si>
  <si>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</si>
  <si>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</si>
  <si>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</si>
  <si>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</si>
  <si>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</si>
  <si>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</si>
  <si>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</si>
  <si>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</si>
  <si>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</si>
  <si>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</si>
  <si>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</si>
  <si>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</si>
  <si>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</si>
  <si>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</si>
  <si>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</si>
  <si>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</si>
  <si>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</si>
  <si>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</si>
  <si>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</si>
  <si>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</si>
  <si>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</si>
  <si>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</si>
  <si>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</si>
  <si>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</si>
  <si>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</si>
  <si>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</si>
  <si>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</si>
  <si>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</si>
  <si>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</si>
  <si>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</si>
  <si>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</si>
  <si>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</si>
  <si>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</si>
  <si>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</si>
  <si>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</si>
  <si>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</si>
  <si>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</si>
  <si>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</si>
  <si>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</si>
  <si>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</si>
  <si>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</si>
  <si>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</si>
  <si>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</si>
  <si>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</si>
  <si>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</si>
  <si>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</si>
  <si>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</si>
  <si>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</si>
  <si>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</si>
  <si>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</si>
  <si>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</si>
  <si>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</si>
  <si>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</si>
  <si>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</si>
  <si>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</si>
  <si>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</si>
  <si>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</si>
  <si>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</si>
  <si>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</si>
  <si>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</si>
  <si>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</si>
  <si>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</si>
  <si>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</si>
  <si>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</si>
  <si>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</si>
  <si>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</si>
  <si>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</si>
  <si>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</si>
  <si>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</si>
  <si>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</si>
  <si>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</si>
  <si>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</si>
  <si>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</si>
  <si>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</si>
  <si>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</si>
  <si>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</si>
  <si>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</si>
  <si>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</si>
  <si>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</si>
  <si>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</si>
  <si>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</si>
  <si>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</si>
  <si>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</si>
  <si>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</si>
  <si>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</si>
  <si>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</si>
  <si>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</si>
  <si>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</si>
  <si>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</si>
  <si>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</si>
  <si>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</si>
  <si>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</si>
  <si>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</si>
  <si>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</si>
  <si>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</si>
  <si>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</si>
  <si>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</si>
  <si>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</si>
  <si>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</si>
  <si>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</si>
  <si>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</si>
  <si>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</si>
  <si>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</si>
  <si>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</si>
  <si>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</si>
  <si>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</si>
  <si>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</si>
  <si>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</si>
  <si>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</si>
  <si>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</si>
  <si>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</si>
  <si>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</si>
  <si>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</si>
  <si>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</si>
  <si>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</si>
  <si>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</si>
  <si>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</si>
  <si>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</si>
  <si>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</si>
  <si>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</si>
  <si>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</si>
  <si>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</si>
  <si>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</si>
  <si>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</si>
  <si>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</si>
  <si>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</si>
  <si>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</si>
  <si>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</si>
  <si>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</si>
  <si>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</si>
  <si>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</si>
  <si>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</si>
  <si>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</si>
  <si>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</si>
  <si>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</si>
  <si>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</si>
  <si>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</si>
  <si>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</si>
  <si>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</si>
  <si>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</si>
  <si>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</si>
  <si>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</si>
  <si>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</si>
  <si>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</si>
  <si>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</si>
  <si>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</si>
  <si>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</si>
  <si>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</si>
  <si>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</si>
  <si>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</si>
  <si>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</si>
  <si>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</si>
  <si>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</si>
  <si>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</si>
  <si>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</si>
  <si>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</si>
  <si>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</si>
  <si>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</si>
  <si>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</si>
  <si>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</si>
  <si>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</si>
  <si>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</si>
  <si>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</si>
  <si>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</si>
  <si>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</si>
  <si>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</si>
  <si>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</si>
  <si>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</si>
  <si>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</si>
  <si>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</si>
  <si>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</si>
  <si>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</si>
  <si>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</si>
  <si>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</si>
  <si>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</si>
  <si>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</si>
  <si>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</si>
  <si>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</si>
  <si>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</si>
  <si>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</si>
  <si>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</si>
  <si>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</si>
  <si>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</si>
  <si>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</si>
  <si>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</si>
  <si>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</si>
  <si>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</si>
  <si>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</si>
  <si>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</si>
  <si>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</si>
  <si>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</si>
  <si>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</si>
  <si>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</si>
  <si>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</si>
  <si>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</si>
  <si>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</si>
  <si>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</si>
  <si>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</si>
  <si>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</si>
  <si>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</si>
  <si>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</si>
  <si>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</si>
  <si>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</si>
  <si>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</si>
  <si>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</si>
  <si>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</si>
  <si>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</si>
  <si>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</si>
  <si>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</si>
  <si>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</si>
  <si>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</si>
  <si>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</si>
  <si>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</si>
  <si>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</si>
  <si>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</si>
  <si>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</si>
  <si>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</si>
  <si>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</si>
  <si>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</si>
  <si>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</si>
  <si>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</si>
  <si>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</si>
  <si>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</si>
  <si>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</si>
  <si>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</si>
  <si>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</si>
  <si>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</si>
  <si>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</si>
  <si>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</si>
  <si>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</si>
  <si>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</si>
  <si>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</si>
  <si>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</si>
  <si>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</si>
  <si>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</si>
  <si>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</si>
  <si>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</si>
  <si>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</si>
  <si>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</si>
  <si>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</si>
  <si>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</si>
  <si>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</si>
  <si>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</si>
  <si>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</si>
  <si>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</si>
  <si>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</si>
  <si>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</si>
  <si>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</si>
  <si>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</si>
  <si>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</si>
  <si>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</si>
  <si>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</si>
  <si>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</si>
  <si>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</si>
  <si>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</si>
  <si>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</si>
  <si>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</si>
  <si>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</si>
  <si>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</si>
  <si>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</si>
  <si>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</si>
  <si>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</si>
  <si>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</si>
  <si>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</si>
  <si>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</si>
  <si>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</si>
  <si>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</si>
  <si>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</si>
  <si>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</si>
  <si>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</si>
  <si>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</si>
  <si>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</si>
  <si>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</si>
  <si>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</si>
  <si>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</si>
  <si>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</si>
  <si>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</si>
  <si>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</si>
  <si>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</si>
  <si>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</si>
  <si>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</si>
  <si>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</si>
  <si>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</si>
  <si>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</si>
  <si>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</si>
  <si>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</si>
  <si>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</si>
  <si>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</si>
  <si>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</si>
  <si>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</si>
  <si>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</si>
  <si>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</si>
  <si>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</si>
  <si>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</si>
  <si>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</si>
  <si>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</si>
  <si>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</si>
  <si>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</si>
  <si>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</si>
  <si>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</si>
  <si>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</si>
  <si>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</si>
  <si>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</si>
  <si>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</si>
  <si>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</si>
  <si>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</si>
  <si>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</si>
  <si>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</si>
  <si>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</si>
  <si>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</si>
  <si>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</si>
  <si>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</si>
  <si>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</si>
  <si>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</si>
  <si>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</si>
  <si>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</si>
  <si>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</si>
  <si>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</si>
  <si>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</si>
  <si>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</si>
  <si>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</si>
  <si>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</si>
  <si>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</si>
  <si>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</si>
  <si>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</si>
  <si>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</si>
  <si>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</si>
  <si>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</si>
  <si>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</si>
  <si>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</si>
  <si>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</si>
  <si>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</si>
  <si>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</si>
  <si>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</si>
  <si>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</si>
  <si>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</si>
  <si>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</si>
  <si>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</si>
  <si>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</si>
  <si>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</si>
  <si>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</si>
  <si>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</si>
  <si>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</si>
  <si>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</si>
  <si>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</si>
  <si>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</si>
  <si>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</si>
  <si>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</si>
  <si>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</si>
  <si>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</si>
  <si>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</si>
  <si>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</si>
  <si>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</si>
  <si>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</si>
  <si>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</si>
  <si>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</si>
  <si>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</si>
  <si>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</si>
  <si>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</si>
  <si>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</si>
  <si>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</si>
  <si>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</si>
  <si>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</si>
  <si>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</si>
  <si>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</si>
  <si>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</si>
  <si>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</si>
  <si>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</si>
  <si>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</si>
  <si>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</si>
  <si>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</si>
  <si>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</si>
  <si>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</si>
  <si>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</si>
  <si>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</si>
  <si>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</si>
  <si>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</si>
  <si>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</si>
  <si>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</si>
  <si>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</si>
  <si>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</si>
  <si>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</si>
  <si>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</si>
  <si>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</si>
  <si>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</si>
  <si>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</si>
  <si>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</si>
  <si>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</si>
  <si>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</si>
  <si>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</si>
  <si>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</si>
  <si>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</si>
  <si>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</si>
  <si>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</si>
  <si>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</si>
  <si>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</si>
  <si>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</si>
  <si>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</si>
  <si>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</si>
  <si>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</si>
  <si>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</si>
  <si>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</si>
  <si>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</si>
  <si>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</si>
  <si>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</si>
  <si>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</si>
  <si>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</si>
  <si>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</si>
  <si>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</si>
  <si>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</si>
  <si>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</si>
  <si>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</si>
  <si>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</si>
  <si>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</si>
  <si>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</si>
  <si>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</si>
  <si>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</si>
  <si>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</si>
  <si>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</si>
  <si>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</si>
  <si>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</si>
  <si>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</si>
  <si>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</si>
  <si>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</si>
  <si>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</si>
  <si>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</si>
  <si>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</si>
  <si>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</si>
  <si>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</si>
  <si>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</si>
  <si>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</si>
  <si>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</si>
  <si>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</si>
  <si>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</si>
  <si>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</si>
  <si>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</si>
  <si>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</si>
  <si>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</si>
  <si>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</si>
  <si>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</si>
  <si>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</si>
  <si>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</si>
  <si>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</si>
  <si>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</si>
  <si>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</si>
  <si>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</si>
  <si>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</si>
  <si>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</si>
  <si>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</si>
  <si>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</si>
  <si>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</si>
  <si>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</si>
  <si>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</si>
  <si>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</si>
  <si>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</si>
  <si>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</si>
  <si>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</si>
  <si>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</si>
  <si>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</si>
  <si>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</si>
  <si>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</si>
  <si>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</si>
  <si>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</si>
  <si>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</si>
  <si>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</si>
  <si>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</si>
  <si>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</si>
  <si>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</si>
  <si>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</si>
  <si>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</si>
  <si>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</si>
  <si>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</si>
  <si>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</si>
  <si>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</si>
  <si>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</si>
  <si>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</si>
  <si>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</si>
  <si>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</si>
  <si>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</si>
  <si>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</si>
  <si>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</si>
  <si>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</si>
  <si>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</si>
  <si>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</si>
  <si>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</si>
  <si>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</si>
  <si>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</si>
  <si>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</si>
  <si>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</si>
  <si>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</si>
  <si>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</si>
  <si>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</si>
  <si>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</si>
  <si>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</si>
  <si>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</si>
  <si>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</si>
  <si>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</si>
  <si>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</si>
  <si>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</si>
  <si>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</si>
  <si>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</si>
  <si>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</si>
  <si>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</si>
  <si>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</si>
  <si>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</si>
  <si>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</si>
  <si>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</si>
  <si>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</si>
  <si>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</si>
  <si>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</si>
  <si>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</si>
  <si>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</si>
  <si>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</si>
  <si>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</si>
  <si>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</si>
  <si>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</si>
  <si>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</si>
  <si>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</si>
  <si>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</si>
  <si>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</si>
  <si>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</si>
  <si>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</si>
  <si>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</si>
  <si>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</si>
  <si>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</si>
  <si>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</si>
  <si>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</si>
  <si>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</si>
  <si>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</si>
  <si>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</si>
  <si>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</si>
  <si>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</si>
  <si>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</si>
  <si>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</si>
  <si>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</si>
  <si>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</si>
  <si>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</si>
  <si>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</si>
  <si>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</si>
  <si>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</si>
  <si>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</si>
  <si>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</si>
  <si>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</si>
  <si>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</si>
  <si>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</si>
  <si>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</si>
  <si>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</si>
  <si>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</si>
  <si>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</si>
  <si>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</si>
  <si>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</si>
  <si>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</si>
  <si>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</si>
  <si>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</si>
  <si>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</si>
  <si>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</si>
  <si>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</si>
  <si>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</si>
  <si>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</si>
  <si>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</si>
  <si>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</si>
  <si>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</si>
  <si>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</si>
  <si>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</si>
  <si>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</si>
  <si>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</si>
  <si>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</si>
  <si>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</si>
  <si>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</si>
  <si>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</si>
  <si>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</si>
  <si>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</si>
  <si>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</si>
  <si>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</si>
  <si>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</si>
  <si>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</si>
  <si>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</si>
  <si>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</si>
  <si>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</si>
  <si>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</si>
  <si>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</si>
  <si>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</si>
  <si>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</si>
  <si>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</si>
  <si>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</si>
  <si>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</si>
  <si>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</si>
  <si>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</si>
  <si>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</si>
  <si>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</si>
  <si>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</si>
  <si>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</si>
  <si>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</si>
  <si>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</si>
  <si>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</si>
  <si>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</si>
  <si>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</si>
  <si>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</si>
  <si>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</si>
  <si>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</si>
  <si>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</si>
  <si>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</si>
  <si>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</si>
  <si>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</si>
  <si>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</si>
  <si>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</si>
  <si>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</si>
  <si>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</si>
  <si>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</si>
  <si>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</si>
  <si>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</si>
  <si>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</si>
  <si>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</si>
  <si>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</si>
  <si>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</si>
  <si>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</si>
  <si>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</si>
  <si>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</si>
  <si>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</si>
  <si>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</si>
  <si>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</si>
  <si>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</si>
  <si>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</si>
  <si>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</si>
  <si>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</si>
  <si>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</si>
  <si>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</si>
  <si>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</si>
  <si>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</si>
  <si>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</si>
  <si>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</si>
  <si>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</si>
  <si>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</si>
  <si>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</si>
  <si>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</si>
  <si>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</si>
  <si>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</si>
  <si>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</si>
  <si>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</si>
  <si>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</si>
  <si>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</si>
  <si>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</si>
  <si>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</si>
  <si>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</si>
  <si>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</si>
  <si>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</si>
  <si>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</si>
  <si>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</si>
  <si>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</si>
  <si>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</si>
  <si>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</si>
  <si>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</si>
  <si>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</si>
  <si>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</si>
  <si>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</si>
  <si>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</si>
  <si>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</si>
  <si>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</si>
  <si>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</si>
  <si>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</si>
  <si>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</si>
  <si>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</si>
  <si>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</si>
  <si>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</si>
  <si>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</si>
  <si>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</si>
  <si>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</si>
  <si>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</si>
  <si>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</si>
  <si>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</si>
  <si>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</si>
  <si>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</si>
  <si>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</si>
  <si>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</si>
  <si>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</si>
  <si>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</si>
  <si>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</si>
  <si>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</si>
  <si>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</si>
  <si>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</si>
  <si>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</si>
  <si>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</si>
  <si>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</si>
  <si>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</si>
  <si>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</si>
  <si>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</si>
  <si>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</si>
  <si>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</si>
  <si>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</si>
  <si>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</si>
  <si>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</si>
  <si>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</si>
  <si>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</si>
  <si>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</si>
  <si>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</si>
  <si>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</si>
  <si>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</si>
  <si>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</si>
  <si>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</si>
  <si>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</si>
  <si>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</si>
  <si>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</si>
  <si>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</si>
  <si>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</si>
  <si>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</si>
  <si>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</si>
  <si>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</si>
  <si>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</si>
  <si>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</si>
  <si>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</si>
  <si>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</si>
  <si>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</si>
  <si>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</si>
  <si>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</si>
  <si>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</si>
  <si>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</si>
  <si>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</si>
  <si>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</si>
  <si>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</si>
  <si>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</si>
  <si>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</si>
  <si>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</si>
  <si>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</si>
  <si>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</si>
  <si>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</si>
  <si>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</si>
  <si>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</si>
  <si>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</si>
  <si>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</si>
  <si>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</si>
  <si>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</si>
  <si>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</si>
  <si>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</si>
  <si>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</si>
  <si>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</si>
  <si>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</si>
  <si>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</si>
  <si>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</si>
  <si>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</si>
  <si>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</si>
  <si>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</si>
  <si>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</si>
  <si>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</si>
  <si>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</si>
  <si>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</si>
  <si>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</si>
  <si>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</si>
  <si>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</si>
  <si>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</si>
  <si>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</si>
  <si>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</si>
  <si>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</si>
  <si>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</si>
  <si>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</si>
  <si>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</si>
  <si>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</si>
  <si>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</si>
  <si>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</si>
  <si>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</si>
  <si>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</si>
  <si>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</si>
  <si>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</si>
  <si>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</si>
  <si>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</si>
  <si>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</si>
  <si>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</si>
  <si>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</si>
  <si>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</si>
  <si>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</si>
  <si>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</si>
  <si>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</si>
  <si>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</si>
  <si>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</si>
  <si>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</si>
  <si>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</si>
  <si>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</si>
  <si>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</si>
  <si>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</si>
  <si>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</si>
  <si>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</si>
  <si>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</si>
  <si>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</si>
  <si>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</si>
  <si>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</si>
  <si>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</si>
  <si>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</si>
  <si>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</si>
  <si>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</si>
  <si>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</si>
  <si>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</si>
  <si>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</si>
  <si>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</si>
  <si>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</si>
  <si>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</si>
  <si>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</si>
  <si>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</si>
  <si>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</si>
  <si>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</si>
  <si>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</si>
  <si>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</si>
  <si>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</si>
  <si>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</si>
  <si>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</si>
  <si>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</si>
  <si>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</si>
  <si>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</si>
  <si>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</si>
  <si>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</si>
  <si>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</si>
  <si>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</si>
  <si>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</si>
  <si>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</si>
  <si>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</si>
  <si>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</si>
  <si>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</si>
  <si>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</si>
  <si>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</si>
  <si>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</si>
  <si>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</si>
  <si>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</si>
  <si>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</si>
  <si>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</si>
  <si>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</si>
  <si>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</si>
  <si>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</si>
  <si>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</si>
  <si>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</si>
  <si>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</si>
  <si>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</si>
  <si>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</si>
  <si>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</si>
  <si>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</si>
  <si>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</si>
  <si>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</si>
  <si>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</si>
  <si>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</si>
  <si>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</si>
  <si>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</si>
  <si>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</si>
  <si>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</si>
  <si>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</si>
  <si>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</si>
  <si>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</si>
  <si>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</si>
  <si>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</si>
  <si>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</si>
  <si>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</si>
  <si>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</si>
  <si>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</si>
  <si>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</si>
  <si>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</si>
  <si>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</si>
  <si>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</si>
  <si>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</si>
  <si>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</si>
  <si>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</si>
  <si>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</si>
  <si>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</si>
  <si>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</si>
  <si>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</si>
  <si>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</si>
  <si>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</si>
  <si>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</si>
  <si>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</si>
  <si>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</si>
  <si>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</si>
  <si>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</si>
  <si>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</si>
  <si>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</si>
  <si>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</si>
  <si>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</si>
  <si>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</si>
  <si>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</si>
  <si>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</si>
  <si>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</si>
  <si>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</si>
  <si>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</si>
  <si>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</si>
  <si>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</si>
  <si>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</si>
  <si>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</si>
  <si>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</si>
  <si>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</si>
  <si>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</si>
  <si>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</si>
  <si>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</si>
  <si>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</si>
  <si>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</si>
  <si>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</si>
  <si>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</si>
  <si>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</si>
  <si>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</si>
  <si>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</si>
  <si>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</si>
  <si>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</si>
  <si>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</si>
  <si>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</si>
  <si>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</si>
  <si>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</si>
  <si>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</si>
  <si>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</si>
  <si>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</si>
  <si>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</si>
  <si>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</si>
  <si>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</si>
  <si>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</si>
  <si>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</si>
  <si>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</si>
  <si>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</si>
  <si>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</si>
  <si>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</si>
  <si>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</si>
  <si>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</si>
  <si>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</si>
  <si>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</si>
  <si>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</si>
  <si>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</si>
  <si>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</si>
  <si>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</si>
  <si>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</si>
  <si>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</si>
  <si>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</si>
  <si>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</si>
  <si>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</si>
  <si>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</si>
  <si>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</si>
  <si>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</si>
  <si>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</si>
  <si>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</si>
  <si>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</si>
  <si>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</si>
  <si>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</si>
  <si>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</si>
  <si>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</si>
  <si>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</si>
  <si>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</si>
  <si>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</si>
  <si>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</si>
  <si>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</si>
  <si>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</si>
  <si>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</si>
  <si>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</si>
  <si>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</si>
  <si>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</si>
  <si>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</si>
  <si>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</si>
  <si>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</si>
  <si>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</si>
  <si>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</si>
  <si>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</si>
  <si>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</si>
  <si>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</si>
  <si>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</si>
  <si>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</si>
  <si>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</si>
  <si>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</si>
  <si>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</si>
  <si>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</si>
  <si>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</si>
  <si>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</si>
  <si>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</si>
  <si>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</si>
  <si>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</si>
  <si>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</si>
  <si>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</si>
  <si>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</si>
  <si>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</si>
  <si>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</si>
  <si>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</si>
  <si>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</si>
  <si>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</si>
  <si>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</si>
  <si>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</si>
  <si>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</si>
  <si>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</si>
  <si>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</si>
  <si>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</si>
  <si>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</si>
  <si>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</si>
  <si>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</si>
  <si>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</si>
  <si>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</si>
  <si>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</si>
  <si>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</si>
  <si>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</si>
  <si>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</si>
  <si>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</si>
  <si>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</si>
  <si>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</si>
  <si>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</si>
  <si>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</si>
  <si>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</si>
  <si>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</si>
  <si>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</si>
  <si>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</si>
  <si>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</si>
  <si>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</si>
  <si>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</si>
  <si>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</si>
  <si>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</si>
  <si>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</si>
  <si>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</si>
  <si>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</si>
  <si>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</si>
  <si>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</si>
  <si>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</si>
  <si>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</si>
  <si>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</si>
  <si>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</si>
  <si>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</si>
  <si>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</si>
  <si>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</si>
  <si>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</si>
  <si>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</si>
  <si>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</si>
  <si>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</si>
  <si>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</si>
  <si>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</si>
  <si>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</si>
  <si>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</si>
  <si>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</si>
  <si>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</si>
  <si>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</si>
  <si>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</si>
  <si>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</si>
  <si>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</si>
  <si>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</si>
  <si>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</si>
  <si>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</si>
  <si>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</si>
  <si>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</si>
  <si>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</si>
  <si>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</si>
  <si>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</si>
  <si>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</si>
  <si>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</si>
  <si>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</si>
  <si>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</si>
  <si>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</si>
  <si>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</si>
  <si>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</si>
  <si>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</si>
  <si>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</si>
  <si>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</si>
  <si>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</si>
  <si>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</si>
  <si>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</si>
  <si>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</si>
  <si>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</si>
  <si>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</si>
  <si>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</si>
  <si>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</si>
  <si>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</si>
  <si>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</si>
  <si>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</si>
  <si>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</si>
  <si>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</si>
  <si>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</si>
  <si>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</si>
  <si>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</si>
  <si>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</si>
  <si>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</si>
  <si>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</si>
  <si>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</si>
  <si>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</si>
  <si>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</si>
  <si>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</si>
  <si>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</si>
  <si>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</si>
  <si>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</si>
  <si>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</si>
  <si>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</si>
  <si>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</si>
  <si>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</si>
  <si>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</si>
  <si>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</si>
  <si>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</si>
  <si>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</si>
  <si>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</si>
  <si>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</si>
  <si>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</si>
  <si>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</si>
  <si>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</si>
  <si>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</si>
  <si>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</si>
  <si>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</si>
  <si>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</si>
  <si>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</si>
  <si>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</si>
  <si>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</si>
  <si>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</si>
  <si>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</si>
  <si>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</si>
  <si>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</si>
  <si>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</si>
  <si>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</si>
  <si>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</si>
  <si>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</si>
  <si>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</si>
  <si>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</si>
  <si>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</si>
  <si>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</si>
  <si>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</si>
  <si>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</si>
  <si>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</si>
  <si>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</si>
  <si>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</si>
  <si>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</si>
  <si>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</si>
  <si>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</si>
  <si>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</si>
  <si>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</si>
  <si>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</si>
  <si>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</si>
  <si>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</si>
  <si>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</si>
  <si>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</si>
  <si>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</si>
  <si>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</si>
  <si>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</si>
  <si>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</si>
  <si>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</si>
  <si>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</si>
  <si>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</si>
  <si>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</si>
  <si>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</si>
  <si>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</si>
  <si>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</si>
  <si>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</si>
  <si>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</si>
  <si>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</si>
  <si>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</si>
  <si>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</si>
  <si>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</si>
  <si>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</si>
  <si>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</si>
  <si>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</si>
  <si>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</si>
  <si>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</si>
  <si>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</si>
  <si>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</si>
  <si>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</si>
  <si>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</si>
  <si>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</si>
  <si>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</si>
  <si>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</si>
  <si>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</si>
  <si>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</si>
  <si>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</si>
  <si>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</si>
  <si>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</si>
  <si>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</si>
  <si>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</si>
  <si>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</si>
  <si>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</si>
  <si>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</si>
  <si>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</si>
  <si>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</si>
  <si>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</si>
  <si>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</si>
  <si>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</si>
  <si>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</si>
  <si>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</si>
  <si>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</si>
  <si>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</si>
  <si>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</si>
  <si>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</si>
  <si>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</si>
  <si>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</si>
  <si>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</si>
  <si>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</si>
  <si>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</si>
  <si>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</si>
  <si>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</si>
  <si>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</si>
  <si>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</si>
  <si>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</si>
  <si>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</si>
  <si>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</si>
  <si>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</si>
  <si>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</si>
  <si>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</si>
  <si>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</si>
  <si>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</si>
  <si>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</si>
  <si>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</si>
  <si>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</si>
  <si>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</si>
  <si>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</si>
  <si>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</si>
  <si>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</si>
  <si>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</si>
  <si>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</si>
  <si>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</si>
  <si>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</si>
  <si>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</si>
  <si>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</si>
  <si>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</si>
  <si>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</si>
  <si>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</si>
  <si>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</si>
  <si>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</si>
  <si>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</si>
  <si>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</si>
  <si>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</si>
  <si>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</si>
  <si>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</si>
  <si>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</si>
  <si>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</si>
  <si>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</si>
  <si>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</si>
  <si>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</si>
  <si>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</si>
  <si>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</si>
  <si>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</si>
  <si>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</si>
  <si>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</si>
  <si>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</si>
  <si>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</si>
  <si>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</si>
  <si>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</si>
  <si>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</si>
  <si>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</si>
  <si>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</si>
  <si>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</si>
  <si>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</si>
  <si>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</si>
  <si>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</si>
  <si>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</si>
  <si>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</si>
  <si>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</si>
  <si>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</si>
  <si>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</si>
  <si>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</si>
  <si>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</si>
  <si>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</si>
  <si>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</si>
  <si>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</si>
  <si>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</si>
  <si>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</si>
  <si>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</si>
  <si>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</si>
  <si>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</si>
  <si>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</si>
  <si>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</si>
  <si>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</si>
  <si>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</si>
  <si>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</si>
  <si>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</si>
  <si>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</si>
  <si>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</si>
  <si>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</si>
  <si>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</si>
  <si>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</si>
  <si>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</si>
  <si>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</si>
  <si>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</si>
  <si>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</si>
  <si>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</si>
  <si>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</si>
  <si>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</si>
  <si>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</si>
  <si>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</si>
  <si>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</si>
  <si>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</si>
  <si>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</si>
  <si>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</si>
  <si>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</si>
  <si>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</si>
  <si>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</si>
  <si>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</si>
  <si>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</si>
  <si>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</si>
  <si>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</si>
  <si>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</si>
  <si>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</si>
  <si>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</si>
  <si>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</si>
  <si>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</si>
  <si>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</si>
  <si>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</si>
  <si>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</si>
  <si>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</si>
  <si>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</si>
  <si>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</si>
  <si>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</si>
  <si>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</si>
  <si>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</si>
  <si>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</si>
  <si>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</si>
  <si>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</si>
  <si>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</si>
  <si>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</si>
  <si>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</si>
  <si>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</si>
  <si>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</si>
  <si>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</si>
  <si>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</si>
  <si>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</si>
  <si>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</si>
  <si>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</si>
  <si>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</si>
  <si>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</si>
  <si>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</si>
  <si>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</si>
  <si>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</si>
  <si>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</si>
  <si>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</si>
  <si>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</si>
  <si>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</si>
  <si>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</si>
  <si>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</si>
  <si>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</si>
  <si>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</si>
  <si>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</si>
  <si>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</si>
  <si>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</si>
  <si>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</si>
  <si>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</si>
  <si>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</si>
  <si>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</si>
  <si>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</si>
  <si>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</si>
  <si>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</si>
  <si>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</si>
  <si>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</si>
  <si>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</si>
  <si>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</si>
  <si>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</si>
  <si>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</si>
  <si>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</si>
  <si>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</si>
  <si>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</si>
  <si>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</si>
  <si>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</si>
  <si>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</si>
  <si>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</si>
  <si>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</si>
  <si>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</si>
  <si>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</si>
  <si>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</si>
  <si>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</si>
  <si>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</si>
  <si>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</si>
  <si>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</si>
  <si>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</si>
  <si>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</si>
  <si>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</si>
  <si>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</si>
  <si>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</si>
  <si>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</si>
  <si>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</si>
  <si>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</si>
  <si>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</si>
  <si>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</si>
  <si>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</si>
  <si>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</si>
  <si>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</si>
  <si>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</si>
  <si>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</si>
  <si>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</si>
  <si>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</si>
  <si>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</si>
  <si>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</si>
  <si>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</si>
  <si>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</si>
  <si>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</si>
  <si>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</si>
  <si>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</si>
  <si>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</si>
  <si>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</si>
  <si>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</si>
  <si>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</si>
  <si>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</si>
  <si>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</si>
  <si>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</si>
  <si>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</si>
  <si>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</si>
  <si>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</si>
  <si>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</si>
  <si>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</si>
  <si>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</si>
  <si>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</si>
  <si>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</si>
  <si>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</si>
  <si>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</si>
  <si>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</si>
  <si>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</si>
  <si>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</si>
  <si>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</si>
  <si>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</si>
  <si>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</si>
  <si>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</si>
  <si>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</si>
  <si>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</si>
  <si>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</si>
  <si>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</si>
  <si>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</si>
  <si>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</si>
  <si>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</si>
  <si>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</si>
  <si>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</si>
  <si>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</si>
  <si>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</si>
  <si>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</si>
  <si>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</si>
  <si>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</si>
  <si>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</si>
  <si>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</si>
  <si>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</si>
  <si>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</si>
  <si>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</si>
  <si>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</si>
  <si>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</si>
  <si>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</si>
  <si>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</si>
  <si>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</si>
  <si>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</si>
  <si>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</si>
  <si>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</si>
  <si>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</si>
  <si>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</si>
  <si>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</si>
  <si>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</si>
  <si>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</si>
  <si>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</si>
  <si>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</si>
  <si>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</si>
  <si>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</si>
  <si>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</si>
  <si>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</si>
  <si>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</si>
  <si>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</si>
  <si>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</si>
  <si>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</si>
  <si>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</si>
  <si>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</si>
  <si>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</si>
  <si>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</si>
  <si>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</si>
  <si>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</si>
  <si>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</si>
  <si>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</si>
  <si>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</si>
  <si>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</si>
  <si>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</si>
  <si>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</si>
  <si>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</si>
  <si>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</si>
  <si>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</si>
  <si>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</si>
  <si>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</si>
  <si>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</si>
  <si>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</si>
  <si>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</si>
  <si>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</si>
  <si>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</si>
  <si>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</si>
  <si>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</si>
  <si>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</si>
  <si>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</si>
  <si>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</si>
  <si>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</si>
  <si>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</si>
  <si>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</si>
  <si>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</si>
  <si>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</si>
  <si>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</si>
  <si>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</si>
  <si>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</si>
  <si>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</si>
  <si>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</si>
  <si>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</si>
  <si>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</si>
  <si>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</si>
  <si>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</si>
  <si>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</si>
  <si>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</si>
  <si>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</si>
  <si>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</si>
  <si>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</si>
  <si>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</si>
  <si>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</si>
  <si>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</si>
  <si>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</si>
  <si>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</si>
  <si>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</si>
  <si>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</si>
  <si>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</si>
  <si>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</si>
  <si>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</si>
  <si>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</si>
  <si>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</si>
  <si>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</si>
  <si>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</si>
  <si>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</si>
  <si>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</si>
  <si>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</si>
  <si>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</si>
  <si>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</si>
  <si>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</si>
  <si>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</si>
  <si>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</si>
  <si>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</si>
  <si>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</si>
  <si>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</si>
  <si>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</si>
  <si>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</si>
  <si>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</si>
  <si>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</si>
  <si>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</si>
  <si>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</si>
  <si>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</si>
  <si>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</si>
  <si>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</si>
  <si>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</si>
  <si>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</si>
  <si>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</si>
  <si>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</si>
  <si>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</si>
  <si>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</si>
  <si>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</si>
  <si>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</si>
  <si>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</si>
  <si>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</si>
  <si>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</si>
  <si>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</si>
  <si>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</si>
  <si>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</si>
  <si>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</si>
  <si>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</si>
  <si>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</si>
  <si>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</si>
  <si>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</si>
  <si>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</si>
  <si>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</si>
  <si>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</si>
  <si>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</si>
  <si>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</si>
  <si>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</si>
  <si>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</si>
  <si>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</si>
  <si>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</si>
  <si>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</si>
  <si>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</si>
  <si>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</si>
  <si>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</si>
  <si>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</si>
  <si>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</si>
  <si>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</si>
  <si>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</si>
  <si>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</si>
  <si>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</si>
  <si>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</si>
  <si>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</si>
  <si>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</si>
  <si>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</si>
  <si>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</si>
  <si>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</si>
  <si>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</si>
  <si>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</si>
  <si>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</si>
  <si>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</si>
  <si>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</si>
  <si>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</si>
  <si>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</si>
  <si>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</si>
  <si>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</si>
  <si>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</si>
  <si>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</si>
  <si>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</si>
  <si>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</si>
  <si>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</si>
  <si>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</si>
  <si>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</si>
  <si>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</si>
  <si>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</si>
  <si>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</si>
  <si>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</si>
  <si>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</si>
  <si>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</si>
  <si>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</si>
  <si>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</si>
  <si>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</si>
  <si>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</si>
  <si>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</si>
  <si>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</si>
  <si>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</si>
  <si>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</si>
  <si>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</si>
  <si>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</si>
  <si>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</si>
  <si>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</si>
  <si>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</si>
  <si>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</si>
  <si>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</si>
  <si>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</si>
  <si>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</si>
  <si>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</si>
  <si>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</si>
  <si>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</si>
  <si>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</si>
  <si>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</si>
  <si>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</si>
  <si>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</si>
  <si>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</si>
  <si>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</si>
  <si>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</si>
  <si>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</si>
  <si>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</si>
  <si>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</si>
  <si>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</si>
  <si>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</si>
  <si>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</si>
  <si>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</si>
  <si>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</si>
  <si>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</si>
  <si>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</si>
  <si>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</si>
  <si>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</si>
  <si>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</si>
  <si>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</si>
  <si>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</si>
  <si>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</si>
  <si>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</si>
  <si>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</si>
  <si>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</si>
  <si>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</si>
  <si>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</si>
  <si>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</si>
  <si>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</si>
  <si>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</si>
  <si>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</si>
  <si>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</si>
  <si>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</si>
  <si>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</si>
  <si>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</si>
  <si>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</si>
  <si>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</si>
  <si>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</si>
  <si>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</si>
  <si>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</si>
  <si>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</si>
  <si>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</si>
  <si>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</si>
  <si>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</si>
  <si>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</si>
  <si>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</si>
  <si>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</si>
  <si>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</si>
  <si>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</si>
  <si>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</si>
  <si>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</si>
  <si>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</si>
  <si>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</si>
  <si>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</si>
  <si>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</si>
  <si>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</si>
  <si>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</si>
  <si>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</si>
  <si>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</si>
  <si>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</si>
  <si>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</si>
  <si>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</si>
  <si>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</si>
  <si>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</si>
  <si>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</si>
  <si>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</si>
  <si>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</si>
  <si>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</si>
  <si>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</si>
  <si>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</si>
  <si>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</si>
  <si>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</si>
  <si>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</si>
  <si>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</si>
  <si>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</si>
  <si>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</si>
  <si>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</si>
  <si>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</si>
  <si>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</si>
  <si>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</si>
  <si>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</si>
  <si>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</si>
  <si>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</si>
  <si>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</si>
  <si>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</si>
  <si>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</si>
  <si>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</si>
  <si>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</si>
  <si>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</si>
  <si>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</si>
  <si>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</si>
  <si>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</si>
  <si>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</si>
  <si>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</si>
  <si>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</si>
  <si>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</si>
  <si>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</si>
  <si>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</si>
  <si>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</si>
  <si>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</si>
  <si>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</si>
  <si>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</si>
  <si>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</si>
  <si>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</si>
  <si>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</si>
  <si>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</si>
  <si>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</si>
  <si>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</si>
  <si>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</si>
  <si>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</si>
  <si>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</si>
  <si>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</si>
  <si>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</si>
  <si>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</si>
  <si>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</si>
  <si>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</si>
  <si>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</si>
  <si>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</si>
  <si>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</si>
  <si>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</si>
  <si>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</si>
  <si>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</si>
  <si>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</si>
  <si>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</si>
  <si>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</si>
  <si>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</si>
  <si>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</si>
  <si>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</si>
  <si>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</si>
  <si>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</si>
  <si>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</si>
  <si>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</si>
  <si>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</si>
  <si>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</si>
  <si>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</si>
  <si>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</si>
  <si>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</si>
  <si>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</si>
  <si>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</si>
  <si>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</si>
  <si>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</si>
  <si>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</si>
  <si>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</si>
  <si>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</si>
  <si>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</si>
  <si>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</si>
  <si>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</si>
  <si>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</si>
  <si>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</si>
  <si>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</si>
  <si>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</si>
  <si>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</si>
  <si>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</si>
  <si>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</si>
  <si>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</si>
  <si>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</si>
  <si>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</si>
  <si>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</si>
  <si>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</si>
  <si>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</si>
  <si>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</si>
  <si>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</si>
  <si>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</si>
  <si>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</si>
  <si>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</si>
  <si>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</si>
  <si>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</si>
  <si>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</si>
  <si>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</si>
  <si>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</si>
  <si>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</si>
  <si>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</si>
  <si>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</si>
  <si>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</si>
  <si>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</si>
  <si>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</si>
  <si>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</si>
  <si>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</si>
  <si>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</si>
  <si>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</si>
  <si>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</si>
  <si>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</si>
  <si>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</si>
  <si>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</si>
  <si>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</si>
  <si>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</si>
  <si>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</si>
  <si>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</si>
  <si>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</si>
  <si>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</si>
  <si>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</si>
  <si>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</si>
  <si>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</si>
  <si>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</si>
  <si>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</si>
  <si>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</si>
  <si>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</si>
  <si>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</si>
  <si>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</si>
  <si>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</si>
  <si>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</si>
  <si>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</si>
  <si>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</si>
  <si>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</si>
  <si>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</si>
  <si>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</si>
  <si>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</si>
  <si>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</si>
  <si>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</si>
  <si>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</si>
  <si>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</si>
  <si>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</si>
  <si>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</si>
  <si>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</si>
  <si>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</si>
  <si>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</si>
  <si>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</si>
  <si>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</si>
  <si>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</si>
  <si>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</si>
  <si>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</si>
  <si>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</si>
  <si>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</si>
  <si>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</si>
  <si>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</si>
  <si>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</si>
  <si>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</si>
  <si>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</si>
  <si>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</si>
  <si>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</si>
  <si>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</si>
  <si>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</si>
  <si>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</si>
  <si>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</si>
  <si>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</si>
  <si>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</si>
  <si>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</si>
  <si>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</si>
  <si>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</si>
  <si>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</si>
  <si>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</si>
  <si>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</si>
  <si>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</si>
  <si>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</si>
  <si>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</si>
  <si>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</si>
  <si>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</si>
  <si>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</si>
  <si>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</si>
  <si>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</si>
  <si>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</si>
  <si>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</si>
  <si>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</si>
  <si>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</si>
  <si>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</si>
  <si>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</si>
  <si>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</si>
  <si>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</si>
  <si>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</si>
  <si>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</si>
  <si>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</si>
  <si>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</si>
  <si>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</si>
  <si>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</si>
  <si>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</si>
  <si>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</si>
  <si>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</si>
  <si>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</si>
  <si>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</si>
  <si>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</si>
  <si>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</si>
  <si>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</si>
  <si>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</si>
  <si>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</si>
  <si>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</si>
  <si>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</si>
  <si>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</si>
  <si>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</si>
  <si>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</si>
  <si>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</si>
  <si>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</si>
  <si>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</si>
  <si>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</si>
  <si>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</si>
  <si>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</si>
  <si>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</si>
  <si>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</si>
  <si>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</si>
  <si>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</si>
  <si>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</si>
  <si>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</si>
  <si>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</si>
  <si>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</si>
  <si>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</si>
  <si>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</si>
  <si>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</si>
  <si>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</si>
  <si>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</si>
  <si>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</si>
  <si>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</si>
  <si>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</si>
  <si>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</si>
  <si>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</si>
  <si>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</si>
  <si>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</si>
  <si>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</si>
  <si>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</si>
  <si>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</si>
  <si>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</si>
  <si>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</si>
  <si>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</si>
  <si>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</si>
  <si>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</si>
  <si>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</si>
  <si>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</si>
  <si>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</si>
  <si>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</si>
  <si>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</si>
  <si>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</si>
  <si>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</si>
  <si>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</si>
  <si>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</si>
  <si>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</si>
  <si>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</si>
  <si>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</si>
  <si>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</si>
  <si>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</si>
  <si>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</si>
  <si>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</si>
  <si>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</si>
  <si>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</si>
  <si>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</si>
  <si>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</si>
  <si>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</si>
  <si>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</si>
  <si>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</si>
  <si>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</si>
  <si>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</si>
  <si>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</si>
  <si>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</si>
  <si>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</si>
  <si>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</si>
  <si>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</si>
  <si>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</si>
  <si>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</si>
  <si>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</si>
  <si>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</si>
  <si>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</si>
  <si>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</si>
  <si>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</si>
  <si>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</si>
  <si>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</si>
  <si>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</si>
  <si>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</si>
  <si>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</si>
  <si>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</si>
  <si>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</si>
  <si>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</si>
  <si>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</si>
  <si>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</si>
  <si>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</si>
  <si>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</si>
  <si>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</si>
  <si>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</si>
  <si>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</si>
  <si>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</si>
  <si>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</si>
  <si>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</si>
  <si>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</si>
  <si>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</si>
  <si>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</si>
  <si>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</si>
  <si>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</si>
  <si>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</si>
  <si>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</si>
  <si>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</si>
  <si>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</si>
  <si>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</si>
  <si>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</si>
  <si>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</si>
  <si>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</si>
  <si>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</si>
  <si>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</si>
  <si>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</si>
  <si>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</si>
  <si>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</si>
  <si>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</si>
  <si>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</si>
  <si>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</si>
  <si>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</si>
  <si>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</si>
  <si>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</si>
  <si>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</si>
  <si>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</si>
  <si>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</si>
  <si>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</si>
  <si>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</si>
  <si>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</si>
  <si>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</si>
  <si>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</si>
  <si>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</si>
  <si>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</si>
  <si>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</si>
  <si>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</si>
  <si>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</si>
  <si>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</si>
  <si>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</si>
  <si>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</si>
  <si>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</si>
  <si>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</si>
  <si>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</si>
  <si>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</si>
  <si>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</si>
  <si>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</si>
  <si>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</si>
  <si>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</si>
  <si>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</si>
  <si>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</si>
  <si>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</si>
  <si>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</si>
  <si>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</si>
  <si>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</si>
  <si>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</si>
  <si>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</si>
  <si>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</si>
  <si>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</si>
  <si>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</si>
  <si>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</si>
  <si>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</si>
  <si>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</si>
  <si>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</si>
  <si>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</si>
  <si>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</si>
  <si>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</si>
  <si>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</si>
  <si>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</si>
  <si>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</si>
  <si>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</si>
  <si>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</si>
  <si>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</si>
  <si>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</si>
  <si>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</si>
  <si>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</si>
  <si>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</si>
  <si>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</si>
  <si>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</si>
  <si>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</si>
  <si>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</si>
  <si>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</si>
  <si>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</si>
  <si>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</si>
  <si>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</si>
  <si>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</si>
  <si>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</si>
  <si>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</si>
  <si>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</si>
  <si>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</si>
  <si>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</si>
  <si>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</si>
  <si>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</si>
  <si>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</si>
  <si>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</si>
  <si>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</si>
  <si>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</si>
  <si>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</si>
  <si>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</si>
  <si>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</si>
  <si>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</si>
  <si>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</si>
  <si>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</si>
  <si>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</si>
  <si>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</si>
  <si>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</si>
  <si>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</si>
  <si>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</si>
  <si>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</si>
  <si>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</si>
  <si>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</si>
  <si>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</si>
  <si>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</si>
  <si>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</si>
  <si>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</si>
  <si>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</si>
  <si>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</si>
  <si>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</si>
  <si>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</si>
  <si>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</si>
  <si>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</si>
  <si>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</si>
  <si>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</si>
  <si>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</si>
  <si>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</si>
  <si>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</si>
  <si>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</si>
  <si>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</si>
  <si>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</si>
  <si>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</si>
  <si>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</si>
  <si>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</si>
  <si>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</si>
  <si>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</si>
  <si>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</si>
  <si>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</si>
  <si>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</si>
  <si>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</si>
  <si>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</si>
  <si>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</si>
  <si>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</si>
  <si>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</si>
  <si>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</si>
  <si>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</si>
  <si>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</si>
  <si>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</si>
  <si>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</si>
  <si>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</si>
  <si>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</si>
  <si>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</si>
  <si>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</si>
  <si>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</si>
  <si>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</si>
  <si>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</si>
  <si>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</si>
  <si>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</si>
  <si>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</si>
  <si>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</si>
  <si>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</si>
  <si>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</si>
  <si>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</si>
  <si>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</si>
  <si>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</si>
  <si>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</si>
  <si>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</si>
  <si>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</si>
  <si>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</si>
  <si>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</si>
  <si>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</si>
  <si>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</si>
  <si>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</si>
  <si>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</si>
  <si>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</si>
  <si>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</si>
  <si>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</si>
  <si>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</si>
  <si>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</si>
  <si>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</si>
  <si>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</si>
  <si>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</si>
  <si>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</si>
  <si>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</si>
  <si>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</si>
  <si>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</si>
  <si>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</si>
  <si>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</si>
  <si>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</si>
  <si>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</si>
  <si>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</si>
  <si>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</si>
  <si>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</si>
  <si>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</si>
  <si>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</si>
  <si>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</si>
  <si>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</si>
  <si>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</si>
  <si>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</si>
  <si>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</si>
  <si>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</si>
  <si>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</si>
  <si>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</si>
  <si>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</si>
  <si>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</si>
  <si>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</si>
  <si>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</si>
  <si>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</si>
  <si>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</si>
  <si>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</si>
  <si>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</si>
  <si>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</si>
  <si>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</si>
  <si>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</si>
  <si>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</si>
  <si>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</si>
  <si>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</si>
  <si>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</si>
  <si>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</si>
  <si>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</si>
  <si>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</si>
  <si>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</si>
  <si>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</si>
  <si>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</si>
  <si>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</si>
  <si>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</si>
  <si>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</si>
  <si>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</si>
  <si>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</si>
  <si>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</si>
  <si>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</si>
  <si>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</si>
  <si>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</si>
  <si>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</si>
  <si>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</si>
  <si>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</si>
  <si>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</si>
  <si>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</si>
  <si>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</si>
  <si>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</si>
  <si>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</si>
  <si>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</si>
  <si>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</si>
  <si>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</si>
  <si>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</si>
  <si>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</si>
  <si>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</si>
  <si>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</si>
  <si>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</si>
  <si>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</si>
  <si>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</si>
  <si>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</si>
  <si>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</si>
  <si>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</si>
  <si>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</si>
  <si>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</si>
  <si>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</si>
  <si>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</si>
  <si>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</si>
  <si>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</si>
  <si>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</si>
  <si>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</si>
  <si>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</si>
  <si>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</si>
  <si>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</si>
  <si>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</si>
  <si>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</si>
  <si>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</si>
  <si>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</si>
  <si>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</si>
  <si>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</si>
  <si>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</si>
  <si>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</si>
  <si>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</si>
  <si>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</si>
  <si>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</si>
  <si>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</si>
  <si>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</si>
  <si>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</si>
  <si>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</si>
  <si>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</si>
  <si>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</si>
  <si>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</si>
  <si>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</si>
  <si>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</si>
  <si>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</si>
  <si>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</si>
  <si>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</si>
  <si>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</si>
  <si>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</si>
  <si>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</si>
  <si>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</si>
  <si>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</si>
  <si>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</si>
  <si>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</si>
  <si>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</si>
  <si>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</si>
  <si>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</si>
  <si>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</si>
  <si>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</si>
  <si>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</si>
  <si>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</si>
  <si>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</si>
  <si>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</si>
  <si>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</si>
  <si>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</si>
  <si>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</si>
  <si>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</si>
  <si>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</si>
  <si>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</si>
  <si>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</si>
  <si>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</si>
  <si>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</si>
  <si>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</si>
  <si>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</si>
  <si>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</si>
  <si>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</si>
  <si>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</si>
  <si>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</si>
  <si>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</si>
  <si>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</si>
  <si>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</si>
  <si>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</si>
  <si>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</si>
  <si>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</si>
  <si>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</si>
  <si>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</si>
  <si>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</si>
  <si>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</si>
  <si>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</si>
  <si>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</si>
  <si>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</si>
  <si>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</si>
  <si>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</si>
  <si>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</si>
  <si>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</si>
  <si>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</si>
  <si>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</si>
  <si>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</si>
  <si>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</si>
  <si>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</si>
  <si>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</si>
  <si>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</si>
  <si>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</si>
  <si>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</si>
  <si>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</si>
  <si>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</si>
  <si>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</si>
  <si>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</si>
  <si>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</si>
  <si>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</si>
  <si>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</si>
  <si>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</si>
  <si>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</si>
  <si>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</si>
  <si>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</si>
  <si>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</si>
  <si>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</si>
  <si>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</si>
  <si>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</si>
  <si>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</si>
  <si>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</si>
  <si>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</si>
  <si>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</si>
  <si>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</si>
  <si>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</si>
  <si>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</si>
  <si>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</si>
  <si>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</si>
  <si>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</si>
  <si>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</si>
  <si>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</si>
  <si>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</si>
  <si>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</si>
  <si>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</si>
  <si>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</si>
  <si>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</si>
  <si>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</si>
  <si>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</si>
  <si>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</si>
  <si>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</si>
  <si>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</si>
  <si>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</si>
  <si>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</si>
  <si>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</si>
  <si>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</si>
  <si>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</si>
  <si>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</si>
  <si>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</si>
  <si>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</si>
  <si>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</si>
  <si>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</si>
  <si>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</si>
  <si>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</si>
  <si>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</si>
  <si>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</si>
  <si>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</si>
  <si>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</si>
  <si>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</si>
  <si>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</si>
  <si>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</si>
  <si>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</si>
  <si>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</si>
  <si>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</si>
  <si>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</si>
  <si>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</si>
  <si>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</si>
  <si>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</si>
  <si>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</si>
  <si>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</si>
  <si>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</si>
  <si>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</si>
  <si>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</si>
  <si>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</si>
  <si>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</si>
  <si>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</si>
  <si>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</si>
  <si>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</si>
  <si>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</si>
  <si>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</si>
  <si>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</si>
  <si>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</si>
  <si>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</si>
  <si>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</si>
  <si>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</si>
  <si>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</si>
  <si>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</si>
  <si>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</si>
  <si>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</si>
  <si>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</si>
  <si>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</si>
  <si>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</si>
  <si>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</si>
  <si>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</si>
  <si>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</si>
  <si>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</si>
  <si>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</si>
  <si>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</si>
  <si>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</si>
  <si>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</si>
  <si>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</si>
  <si>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</si>
  <si>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</si>
  <si>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</si>
  <si>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</si>
  <si>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</si>
  <si>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</si>
  <si>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</si>
  <si>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</si>
  <si>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</si>
  <si>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</si>
  <si>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</si>
  <si>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</si>
  <si>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</si>
  <si>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</si>
  <si>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</si>
  <si>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</si>
  <si>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</si>
  <si>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</si>
  <si>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</si>
  <si>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</si>
  <si>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</si>
  <si>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</si>
  <si>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</si>
  <si>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</si>
  <si>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</si>
  <si>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</si>
  <si>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</si>
  <si>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</si>
  <si>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</si>
  <si>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</si>
  <si>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</si>
  <si>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</si>
  <si>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</si>
  <si>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</si>
  <si>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</si>
  <si>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</si>
  <si>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</si>
  <si>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</si>
  <si>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</si>
  <si>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</si>
  <si>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</si>
  <si>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</si>
  <si>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</si>
  <si>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</si>
  <si>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</si>
  <si>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</si>
  <si>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</si>
  <si>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</si>
  <si>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</si>
  <si>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</si>
  <si>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</si>
  <si>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</si>
  <si>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</si>
  <si>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</si>
  <si>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</si>
  <si>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</si>
  <si>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</si>
  <si>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</si>
  <si>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</si>
  <si>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</si>
  <si>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</si>
  <si>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</si>
  <si>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</si>
  <si>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</si>
  <si>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</si>
  <si>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</si>
  <si>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</si>
  <si>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</si>
  <si>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</si>
  <si>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</si>
  <si>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</si>
  <si>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</si>
  <si>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</si>
  <si>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</si>
  <si>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</si>
  <si>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</si>
  <si>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</si>
  <si>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</si>
  <si>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</si>
  <si>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</si>
  <si>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</si>
  <si>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</si>
  <si>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</si>
  <si>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</si>
  <si>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</si>
  <si>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</si>
  <si>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</si>
  <si>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</si>
  <si>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</si>
  <si>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</si>
  <si>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</si>
  <si>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</si>
  <si>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</si>
  <si>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</si>
  <si>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</si>
  <si>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</si>
  <si>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</si>
  <si>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</si>
  <si>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</si>
  <si>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</si>
  <si>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</si>
  <si>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</si>
  <si>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</si>
  <si>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</si>
  <si>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</si>
  <si>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</si>
  <si>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</si>
  <si>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</si>
  <si>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</si>
  <si>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</si>
  <si>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</si>
  <si>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</si>
  <si>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</si>
  <si>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</si>
  <si>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</si>
  <si>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</si>
  <si>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</si>
  <si>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</si>
  <si>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</si>
  <si>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</si>
  <si>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</si>
  <si>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</si>
  <si>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</si>
  <si>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</si>
  <si>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</si>
  <si>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</si>
  <si>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</si>
  <si>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</si>
  <si>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</si>
  <si>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</si>
  <si>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</si>
  <si>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</si>
  <si>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</si>
  <si>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</si>
  <si>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</si>
  <si>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</si>
  <si>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</si>
  <si>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</si>
  <si>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</si>
  <si>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</si>
  <si>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</si>
  <si>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</si>
  <si>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</si>
  <si>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</si>
  <si>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</si>
  <si>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</si>
  <si>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</si>
  <si>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</si>
  <si>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</si>
  <si>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</si>
  <si>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</si>
  <si>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</si>
  <si>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</si>
  <si>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</si>
  <si>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</si>
  <si>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</si>
  <si>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</si>
  <si>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</si>
  <si>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</si>
  <si>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</si>
  <si>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</si>
  <si>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</si>
  <si>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</si>
  <si>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</si>
  <si>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</si>
  <si>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</si>
  <si>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</si>
  <si>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</si>
  <si>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</si>
  <si>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</si>
  <si>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</si>
  <si>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</si>
  <si>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</si>
  <si>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</si>
  <si>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</si>
  <si>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</si>
  <si>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</si>
  <si>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</si>
  <si>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</si>
  <si>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</si>
  <si>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</si>
  <si>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</si>
  <si>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</si>
  <si>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</si>
  <si>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</si>
  <si>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</si>
  <si>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</si>
  <si>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</si>
  <si>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</si>
  <si>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</si>
  <si>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</si>
  <si>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</si>
  <si>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</si>
  <si>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</si>
  <si>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</si>
  <si>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</si>
  <si>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</si>
  <si>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</si>
  <si>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</si>
  <si>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</si>
  <si>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</si>
  <si>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</si>
  <si>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</si>
  <si>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</si>
  <si>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</si>
  <si>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</si>
  <si>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</si>
  <si>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</si>
  <si>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</si>
  <si>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</si>
  <si>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</si>
  <si>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</si>
  <si>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</si>
  <si>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</si>
  <si>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</si>
  <si>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</si>
  <si>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</si>
  <si>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</si>
  <si>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</si>
  <si>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</si>
  <si>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</si>
  <si>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</si>
  <si>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</si>
  <si>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</si>
  <si>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</si>
  <si>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</si>
  <si>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</si>
  <si>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</si>
  <si>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</si>
  <si>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</si>
  <si>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</si>
  <si>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</si>
  <si>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</si>
  <si>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</si>
  <si>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</si>
  <si>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</si>
  <si>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</si>
  <si>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</si>
  <si>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</si>
  <si>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</si>
  <si>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</si>
  <si>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</si>
  <si>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</si>
  <si>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</si>
  <si>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</si>
  <si>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</si>
  <si>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</si>
  <si>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</si>
  <si>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</si>
  <si>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</si>
  <si>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</si>
  <si>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</si>
  <si>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</si>
  <si>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</si>
  <si>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</si>
  <si>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</si>
  <si>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</si>
  <si>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</si>
  <si>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</si>
  <si>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</si>
  <si>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</si>
  <si>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</si>
  <si>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</si>
  <si>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</si>
  <si>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</si>
  <si>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</si>
  <si>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</si>
  <si>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</si>
  <si>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</si>
  <si>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</si>
  <si>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</si>
  <si>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</si>
  <si>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</si>
  <si>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</si>
  <si>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</si>
  <si>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</si>
  <si>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</si>
  <si>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</si>
  <si>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</si>
  <si>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</si>
  <si>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</si>
  <si>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</si>
  <si>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</si>
  <si>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</si>
  <si>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</si>
  <si>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</si>
  <si>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</si>
  <si>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</si>
  <si>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</si>
  <si>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</si>
  <si>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</si>
  <si>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</si>
  <si>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</si>
  <si>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</si>
  <si>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</si>
  <si>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</si>
  <si>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</si>
  <si>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</si>
  <si>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</si>
  <si>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</si>
  <si>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</si>
  <si>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</si>
  <si>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</si>
  <si>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</si>
  <si>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</si>
  <si>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</si>
  <si>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</si>
  <si>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</si>
  <si>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</si>
  <si>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</si>
  <si>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</si>
  <si>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</si>
  <si>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</si>
  <si>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</si>
  <si>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</si>
  <si>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</si>
  <si>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</si>
  <si>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</si>
  <si>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</si>
  <si>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</si>
  <si>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</si>
  <si>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</si>
  <si>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</si>
  <si>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</si>
  <si>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</si>
  <si>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</si>
  <si>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</si>
  <si>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</si>
  <si>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</si>
  <si>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</si>
  <si>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</si>
  <si>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</si>
  <si>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</si>
  <si>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</si>
  <si>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</si>
  <si>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</si>
  <si>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</si>
  <si>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</si>
  <si>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</si>
  <si>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</si>
  <si>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</si>
  <si>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</si>
  <si>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</si>
  <si>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</si>
  <si>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</si>
  <si>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</si>
  <si>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</si>
  <si>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</si>
  <si>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</si>
  <si>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</si>
  <si>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</si>
  <si>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</si>
  <si>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</si>
  <si>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</si>
  <si>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</si>
  <si>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</si>
  <si>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</si>
  <si>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</si>
  <si>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</si>
  <si>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</si>
  <si>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</si>
  <si>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</si>
  <si>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</si>
  <si>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</si>
  <si>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</si>
  <si>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</si>
  <si>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</si>
  <si>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</si>
  <si>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</si>
  <si>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</si>
  <si>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</si>
  <si>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</si>
  <si>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</si>
  <si>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</si>
  <si>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</si>
  <si>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</si>
  <si>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</si>
  <si>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</si>
  <si>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</si>
  <si>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</si>
  <si>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</si>
  <si>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</si>
  <si>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</si>
  <si>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</si>
  <si>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</si>
  <si>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</si>
  <si>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</si>
  <si>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</si>
  <si>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</si>
  <si>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</si>
  <si>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</si>
  <si>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</si>
  <si>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</si>
  <si>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</si>
  <si>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</si>
  <si>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</si>
  <si>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</si>
  <si>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</si>
  <si>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</si>
  <si>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</si>
  <si>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</si>
  <si>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</si>
  <si>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</si>
  <si>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</si>
  <si>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</si>
  <si>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</si>
  <si>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</si>
  <si>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</si>
  <si>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</si>
  <si>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</si>
  <si>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</si>
  <si>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</si>
  <si>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</si>
  <si>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</si>
  <si>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</si>
  <si>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</si>
  <si>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</si>
  <si>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</si>
  <si>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</si>
  <si>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</si>
  <si>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</si>
  <si>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</si>
  <si>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</si>
  <si>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</si>
  <si>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</si>
  <si>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</si>
  <si>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</si>
  <si>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</si>
  <si>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</si>
  <si>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</si>
  <si>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</si>
  <si>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</si>
  <si>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</si>
  <si>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</si>
  <si>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</si>
  <si>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</si>
  <si>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</si>
  <si>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</si>
  <si>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</si>
  <si>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</si>
  <si>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</si>
  <si>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</si>
  <si>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</si>
  <si>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</si>
  <si>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</si>
  <si>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</si>
  <si>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</si>
  <si>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</si>
  <si>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</si>
  <si>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</si>
  <si>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</si>
  <si>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</si>
  <si>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</si>
  <si>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</si>
  <si>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</si>
  <si>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</si>
  <si>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</si>
  <si>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</si>
  <si>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</si>
  <si>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</si>
  <si>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</si>
  <si>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</si>
  <si>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</si>
  <si>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</si>
  <si>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</si>
  <si>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</si>
  <si>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</si>
  <si>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</si>
  <si>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</si>
  <si>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</si>
  <si>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</si>
  <si>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</si>
  <si>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</si>
  <si>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</si>
  <si>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</si>
  <si>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</si>
  <si>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</si>
  <si>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</si>
  <si>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</si>
  <si>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</si>
  <si>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</si>
  <si>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</si>
  <si>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</si>
  <si>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</si>
  <si>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</si>
  <si>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</si>
  <si>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</si>
  <si>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</si>
  <si>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</si>
  <si>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</si>
  <si>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</si>
  <si>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</si>
  <si>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</si>
  <si>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</si>
  <si>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</si>
  <si>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</si>
  <si>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</si>
  <si>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</si>
  <si>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</si>
  <si>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</si>
  <si>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</si>
  <si>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</si>
  <si>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</si>
  <si>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</si>
  <si>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</si>
  <si>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</si>
  <si>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</si>
  <si>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</si>
  <si>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</si>
  <si>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</si>
  <si>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</si>
  <si>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</si>
  <si>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</si>
  <si>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</si>
  <si>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</si>
  <si>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</si>
  <si>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</si>
  <si>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</si>
  <si>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</si>
  <si>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</si>
  <si>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</si>
  <si>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</si>
  <si>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</si>
  <si>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</si>
  <si>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</si>
  <si>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</si>
  <si>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</si>
  <si>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</si>
  <si>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</si>
  <si>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</si>
  <si>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</si>
  <si>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</si>
  <si>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</si>
  <si>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</si>
  <si>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</si>
  <si>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</si>
  <si>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</si>
  <si>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</si>
  <si>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</si>
  <si>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</si>
  <si>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</si>
  <si>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</si>
  <si>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</si>
  <si>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</si>
  <si>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</si>
  <si>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</si>
  <si>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</si>
  <si>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</si>
  <si>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</si>
  <si>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</si>
  <si>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</si>
  <si>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</si>
  <si>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</si>
  <si>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</si>
  <si>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</si>
  <si>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</si>
  <si>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</si>
  <si>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</si>
  <si>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</si>
  <si>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</si>
  <si>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</si>
  <si>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</si>
  <si>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</si>
  <si>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</si>
  <si>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</si>
  <si>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</si>
  <si>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</si>
  <si>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</si>
  <si>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</si>
  <si>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</si>
  <si>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</si>
  <si>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</si>
  <si>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</si>
  <si>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</si>
  <si>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</si>
  <si>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</si>
  <si>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</si>
  <si>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</si>
  <si>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</si>
  <si>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</si>
  <si>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</si>
  <si>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</si>
  <si>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</si>
  <si>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</si>
  <si>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</si>
  <si>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</si>
  <si>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</si>
  <si>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</si>
  <si>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</si>
  <si>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</si>
  <si>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</si>
  <si>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</si>
  <si>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</si>
  <si>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</si>
  <si>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</si>
  <si>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</si>
  <si>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</si>
  <si>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</si>
  <si>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</si>
  <si>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</si>
  <si>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</si>
  <si>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</si>
  <si>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</si>
  <si>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</si>
  <si>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</si>
  <si>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</si>
  <si>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</si>
  <si>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</si>
  <si>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</si>
  <si>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</si>
  <si>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</si>
  <si>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</si>
  <si>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</si>
  <si>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</si>
  <si>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</si>
  <si>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</si>
  <si>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</si>
  <si>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</si>
  <si>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</si>
  <si>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</si>
  <si>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</si>
  <si>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</si>
  <si>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</si>
  <si>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</si>
  <si>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</si>
  <si>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</si>
  <si>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</si>
  <si>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</si>
  <si>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</si>
  <si>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</si>
  <si>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</si>
  <si>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</si>
  <si>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</si>
  <si>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</si>
  <si>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</si>
  <si>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</si>
  <si>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</si>
  <si>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</si>
  <si>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</si>
  <si>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</si>
  <si>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</si>
  <si>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</si>
  <si>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</si>
  <si>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</si>
  <si>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</si>
  <si>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</si>
  <si>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</si>
  <si>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</si>
  <si>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</si>
  <si>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</si>
  <si>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</si>
  <si>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</si>
  <si>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</si>
  <si>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</si>
  <si>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</si>
  <si>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</si>
  <si>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</si>
  <si>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</si>
  <si>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</si>
  <si>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</si>
  <si>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</si>
  <si>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</si>
  <si>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</si>
  <si>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</si>
  <si>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</si>
  <si>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</si>
  <si>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</si>
  <si>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</si>
  <si>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</si>
  <si>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</si>
  <si>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</si>
  <si>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</si>
  <si>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</si>
  <si>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</si>
  <si>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</si>
  <si>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</si>
  <si>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</si>
  <si>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</si>
  <si>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</si>
  <si>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</si>
  <si>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</si>
  <si>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</si>
  <si>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</si>
  <si>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</si>
  <si>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</si>
  <si>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</si>
  <si>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</si>
  <si>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</si>
  <si>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</si>
  <si>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</si>
  <si>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</si>
  <si>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</si>
  <si>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</si>
  <si>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</si>
  <si>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</si>
  <si>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</si>
  <si>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</si>
  <si>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</si>
  <si>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</si>
  <si>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</si>
  <si>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</si>
  <si>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</si>
  <si>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</si>
  <si>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</si>
  <si>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</si>
  <si>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</si>
  <si>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</si>
  <si>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</si>
  <si>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</si>
  <si>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</si>
  <si>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</si>
  <si>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</si>
  <si>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</si>
  <si>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</si>
  <si>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</si>
  <si>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</si>
  <si>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</si>
  <si>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</si>
  <si>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</si>
  <si>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</si>
  <si>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</si>
  <si>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</si>
  <si>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</si>
  <si>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</si>
  <si>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</si>
  <si>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</si>
  <si>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</si>
  <si>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</si>
  <si>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</si>
  <si>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</si>
  <si>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</si>
  <si>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</si>
  <si>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</si>
  <si>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</si>
  <si>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</si>
  <si>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</si>
  <si>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</si>
  <si>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</si>
  <si>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</si>
  <si>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</si>
  <si>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</si>
  <si>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</si>
  <si>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</si>
  <si>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</si>
  <si>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</si>
  <si>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</si>
  <si>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</si>
  <si>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</si>
  <si>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</si>
  <si>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</si>
  <si>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</si>
  <si>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</si>
  <si>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</si>
  <si>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</si>
  <si>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</si>
  <si>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</si>
  <si>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</si>
  <si>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</si>
  <si>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</si>
  <si>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</si>
  <si>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</si>
  <si>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</si>
  <si>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</si>
  <si>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</si>
  <si>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</si>
  <si>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</si>
  <si>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</si>
  <si>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</si>
  <si>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</si>
  <si>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</si>
  <si>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</si>
  <si>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</si>
  <si>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</si>
  <si>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</si>
  <si>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</si>
  <si>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</si>
  <si>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</si>
  <si>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</si>
  <si>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</si>
  <si>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</si>
  <si>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</si>
  <si>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</si>
  <si>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</si>
  <si>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</si>
  <si>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</si>
  <si>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</si>
  <si>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</si>
  <si>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</si>
  <si>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</si>
  <si>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</si>
  <si>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</si>
  <si>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</si>
  <si>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</si>
  <si>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</si>
  <si>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</si>
  <si>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</si>
  <si>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</si>
  <si>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</si>
  <si>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</si>
  <si>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</si>
  <si>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</si>
  <si>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</si>
  <si>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</si>
  <si>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</si>
  <si>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</si>
  <si>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</si>
  <si>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</si>
  <si>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</si>
  <si>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</si>
  <si>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</si>
  <si>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</si>
  <si>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</si>
  <si>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</si>
  <si>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</si>
  <si>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</si>
  <si>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</si>
  <si>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</si>
  <si>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</si>
  <si>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</si>
  <si>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</si>
  <si>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</si>
  <si>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</si>
  <si>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</si>
  <si>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</si>
  <si>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</si>
  <si>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</si>
  <si>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</si>
  <si>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</si>
  <si>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</si>
  <si>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</si>
  <si>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</si>
  <si>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</si>
  <si>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</si>
  <si>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</si>
  <si>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</si>
  <si>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</si>
  <si>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</si>
  <si>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</si>
  <si>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</si>
  <si>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</si>
  <si>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</si>
  <si>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</si>
  <si>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</si>
  <si>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</si>
  <si>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</si>
  <si>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</si>
  <si>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</si>
  <si>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</si>
  <si>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</si>
  <si>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</si>
  <si>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</si>
  <si>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</si>
  <si>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</si>
  <si>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</si>
  <si>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</si>
  <si>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</si>
  <si>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</si>
  <si>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</si>
  <si>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</si>
  <si>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</si>
  <si>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</si>
  <si>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</si>
  <si>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</si>
  <si>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</si>
  <si>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</si>
  <si>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</si>
  <si>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</si>
  <si>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</si>
  <si>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</si>
  <si>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</si>
  <si>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</si>
  <si>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</si>
  <si>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</si>
  <si>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</si>
  <si>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</si>
  <si>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</si>
  <si>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</si>
  <si>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</si>
  <si>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</si>
  <si>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</si>
  <si>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</si>
  <si>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</si>
  <si>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</si>
  <si>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</si>
  <si>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</si>
  <si>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</si>
  <si>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</si>
  <si>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</si>
  <si>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</si>
  <si>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</si>
  <si>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</si>
  <si>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</si>
  <si>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</si>
  <si>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</si>
  <si>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</si>
  <si>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</si>
  <si>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</si>
  <si>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</si>
  <si>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</si>
  <si>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</si>
  <si>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</si>
  <si>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</si>
  <si>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</si>
  <si>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</si>
  <si>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</si>
  <si>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</si>
  <si>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</si>
  <si>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</si>
  <si>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</si>
  <si>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</si>
  <si>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</si>
  <si>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</si>
  <si>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</si>
  <si>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</si>
  <si>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</si>
  <si>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</si>
  <si>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</si>
  <si>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</si>
  <si>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</si>
  <si>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</si>
  <si>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</si>
  <si>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</si>
  <si>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</si>
  <si>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</si>
  <si>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</si>
  <si>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</si>
  <si>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</si>
  <si>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</si>
  <si>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</si>
  <si>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</si>
  <si>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</si>
  <si>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</si>
  <si>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</si>
  <si>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</si>
  <si>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</si>
  <si>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</si>
  <si>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</si>
  <si>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</si>
  <si>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</si>
  <si>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</si>
  <si>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</si>
  <si>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</si>
  <si>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</si>
  <si>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</si>
  <si>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</si>
  <si>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</si>
  <si>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</si>
  <si>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</si>
  <si>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</si>
  <si>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</si>
  <si>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</si>
  <si>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</si>
  <si>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</si>
  <si>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</si>
  <si>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</si>
  <si>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</si>
  <si>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</si>
  <si>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</si>
  <si>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</si>
  <si>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</si>
  <si>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</si>
  <si>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</si>
  <si>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</si>
  <si>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</si>
  <si>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</si>
  <si>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</si>
  <si>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</si>
  <si>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</si>
  <si>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</si>
  <si>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</si>
  <si>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</si>
  <si>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</si>
  <si>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</si>
  <si>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</si>
  <si>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</si>
  <si>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</si>
  <si>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</si>
  <si>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</si>
  <si>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</si>
  <si>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</si>
  <si>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</si>
  <si>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</si>
  <si>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</si>
  <si>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</si>
  <si>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</si>
  <si>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</si>
  <si>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</si>
  <si>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</si>
  <si>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</si>
  <si>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</si>
  <si>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</si>
  <si>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</si>
  <si>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</si>
  <si>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</si>
  <si>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</si>
  <si>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</si>
  <si>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</si>
  <si>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</si>
  <si>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</si>
  <si>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</si>
  <si>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</si>
  <si>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</si>
  <si>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</si>
  <si>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</si>
  <si>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</si>
  <si>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</si>
  <si>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</si>
  <si>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</si>
  <si>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</si>
  <si>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</si>
  <si>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</si>
  <si>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</si>
  <si>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</si>
  <si>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</si>
  <si>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</si>
  <si>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</si>
  <si>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</si>
  <si>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</si>
  <si>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</si>
  <si>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</si>
  <si>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</si>
  <si>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</si>
  <si>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</si>
  <si>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</si>
  <si>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</si>
  <si>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</si>
  <si>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</si>
  <si>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</si>
  <si>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</si>
  <si>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</si>
  <si>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</si>
  <si>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</si>
  <si>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</si>
  <si>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</si>
  <si>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</si>
  <si>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</si>
  <si>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</si>
  <si>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</si>
  <si>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</si>
  <si>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</si>
  <si>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</si>
  <si>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</si>
  <si>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</si>
  <si>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</si>
  <si>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</si>
  <si>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</si>
  <si>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</si>
  <si>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</si>
  <si>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</si>
  <si>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</si>
  <si>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</si>
  <si>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</si>
  <si>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</si>
  <si>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</si>
  <si>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</si>
  <si>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</si>
  <si>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</si>
  <si>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</si>
  <si>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</si>
  <si>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</si>
  <si>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</si>
  <si>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</si>
  <si>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</si>
  <si>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</si>
  <si>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</si>
  <si>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</si>
  <si>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</si>
  <si>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</si>
  <si>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</si>
  <si>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</si>
  <si>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</si>
  <si>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</si>
  <si>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</si>
  <si>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</si>
  <si>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</si>
  <si>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</si>
  <si>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</si>
  <si>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</si>
  <si>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</si>
  <si>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</si>
  <si>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</si>
  <si>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</si>
  <si>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</si>
  <si>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</si>
  <si>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</si>
  <si>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</si>
  <si>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</si>
  <si>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</si>
  <si>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</si>
  <si>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</si>
  <si>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</si>
  <si>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</si>
  <si>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</si>
  <si>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</si>
  <si>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</si>
  <si>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</si>
  <si>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</si>
  <si>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</si>
  <si>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</si>
  <si>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</si>
  <si>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</si>
  <si>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</si>
  <si>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</si>
  <si>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</si>
  <si>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</si>
  <si>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</si>
  <si>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</si>
  <si>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</si>
  <si>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</si>
  <si>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</si>
  <si>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</si>
  <si>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</si>
  <si>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</si>
  <si>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</si>
  <si>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</si>
  <si>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</si>
  <si>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</si>
  <si>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</si>
  <si>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</si>
  <si>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</si>
  <si>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</si>
  <si>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</si>
  <si>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</si>
  <si>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</si>
  <si>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</si>
  <si>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</si>
  <si>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</si>
  <si>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</si>
  <si>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</si>
  <si>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</si>
  <si>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</si>
  <si>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</si>
  <si>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</si>
  <si>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</si>
  <si>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</si>
  <si>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</si>
  <si>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</si>
  <si>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</si>
  <si>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</si>
  <si>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</si>
  <si>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</si>
  <si>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</si>
  <si>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</si>
  <si>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</si>
  <si>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</si>
  <si>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</si>
  <si>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</si>
  <si>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</si>
  <si>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</si>
  <si>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</si>
  <si>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</si>
  <si>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</si>
  <si>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</si>
  <si>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</si>
  <si>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</si>
  <si>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</si>
  <si>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</si>
  <si>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</si>
  <si>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</si>
  <si>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</si>
  <si>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</si>
  <si>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</si>
  <si>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</si>
  <si>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</si>
  <si>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</si>
  <si>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</si>
  <si>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</si>
  <si>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</si>
  <si>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</si>
  <si>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</si>
  <si>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</si>
  <si>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</si>
  <si>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</si>
  <si>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</si>
  <si>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</si>
  <si>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</si>
  <si>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</si>
  <si>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</si>
  <si>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</si>
  <si>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</si>
  <si>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</si>
  <si>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</si>
  <si>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</si>
  <si>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</si>
  <si>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</si>
  <si>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</si>
  <si>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</si>
  <si>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</si>
  <si>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</si>
  <si>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</si>
  <si>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</si>
  <si>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</si>
  <si>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</si>
  <si>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</si>
  <si>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</si>
  <si>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</si>
  <si>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</si>
  <si>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</si>
  <si>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</si>
  <si>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</si>
  <si>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</si>
  <si>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</si>
  <si>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</si>
  <si>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</si>
  <si>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</si>
  <si>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</si>
  <si>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</si>
  <si>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</si>
  <si>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</si>
  <si>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</si>
  <si>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</si>
  <si>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</si>
  <si>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</si>
  <si>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</si>
  <si>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</si>
  <si>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</si>
  <si>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</si>
  <si>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</si>
  <si>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</si>
  <si>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</si>
  <si>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</si>
  <si>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</si>
  <si>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</si>
  <si>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</si>
  <si>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</si>
  <si>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</si>
  <si>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</si>
  <si>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</si>
  <si>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</si>
  <si>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</si>
  <si>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</si>
  <si>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</si>
  <si>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</si>
  <si>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</si>
  <si>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</si>
  <si>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</si>
  <si>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</si>
  <si>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</si>
  <si>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</si>
  <si>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</si>
  <si>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</si>
  <si>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</si>
  <si>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</si>
  <si>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</si>
  <si>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</si>
  <si>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</si>
  <si>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</si>
  <si>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</si>
  <si>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</si>
  <si>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</si>
  <si>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</si>
  <si>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</si>
  <si>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</si>
  <si>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</si>
  <si>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</si>
  <si>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</si>
  <si>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</si>
  <si>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</si>
  <si>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</si>
  <si>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</si>
  <si>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</si>
  <si>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</si>
  <si>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</si>
  <si>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</si>
  <si>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</si>
  <si>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</si>
  <si>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</si>
  <si>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</si>
  <si>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</si>
  <si>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</si>
  <si>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</si>
  <si>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</si>
  <si>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</si>
  <si>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</si>
  <si>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</si>
  <si>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</si>
  <si>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</si>
  <si>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</si>
  <si>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</si>
  <si>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</si>
  <si>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</si>
  <si>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</si>
  <si>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</si>
  <si>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</si>
  <si>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</si>
  <si>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</si>
  <si>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</si>
  <si>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</si>
  <si>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</si>
  <si>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</si>
  <si>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</si>
  <si>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</si>
  <si>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</si>
  <si>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</si>
  <si>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</si>
  <si>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</si>
  <si>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</si>
  <si>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</si>
  <si>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</si>
  <si>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</si>
  <si>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</si>
  <si>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</si>
  <si>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</si>
  <si>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</si>
  <si>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</si>
  <si>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</si>
  <si>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</si>
  <si>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</si>
  <si>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</si>
  <si>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</si>
  <si>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</si>
  <si>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</si>
  <si>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</si>
  <si>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</si>
  <si>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</si>
  <si>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</si>
  <si>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</si>
  <si>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</si>
  <si>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</si>
  <si>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</si>
  <si>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</si>
  <si>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</si>
  <si>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</si>
  <si>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</si>
  <si>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</si>
  <si>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</si>
  <si>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</si>
  <si>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</si>
  <si>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</si>
  <si>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</si>
  <si>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</si>
  <si>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</si>
  <si>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</si>
  <si>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</si>
  <si>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</si>
  <si>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</si>
  <si>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</si>
  <si>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</si>
  <si>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</si>
  <si>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</si>
  <si>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</si>
  <si>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</si>
  <si>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</si>
  <si>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</si>
  <si>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</si>
  <si>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</si>
  <si>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</si>
  <si>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</si>
  <si>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</si>
  <si>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</si>
  <si>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</si>
  <si>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</si>
  <si>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</si>
  <si>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</si>
  <si>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</si>
  <si>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</si>
  <si>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</si>
  <si>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</si>
  <si>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</si>
  <si>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</si>
  <si>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</si>
  <si>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</si>
  <si>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</si>
  <si>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</si>
  <si>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</si>
  <si>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</si>
  <si>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</si>
  <si>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</si>
  <si>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</si>
  <si>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</si>
  <si>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</si>
  <si>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</si>
  <si>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</si>
  <si>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</si>
  <si>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</si>
  <si>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</si>
  <si>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</si>
  <si>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</si>
  <si>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</si>
  <si>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</si>
  <si>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</si>
  <si>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</si>
  <si>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</si>
  <si>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</si>
  <si>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</si>
  <si>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</si>
  <si>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</si>
  <si>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</si>
  <si>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</si>
  <si>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</si>
  <si>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</si>
  <si>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</si>
  <si>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</si>
  <si>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</si>
  <si>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</si>
  <si>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</si>
  <si>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</si>
  <si>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</si>
  <si>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</si>
  <si>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</si>
  <si>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</si>
  <si>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</si>
  <si>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</si>
  <si>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</si>
  <si>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</si>
  <si>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</si>
  <si>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</si>
  <si>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</si>
  <si>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</si>
  <si>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</si>
  <si>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</si>
  <si>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</si>
  <si>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</si>
  <si>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</si>
  <si>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</si>
  <si>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</si>
  <si>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</si>
  <si>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</si>
  <si>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</si>
  <si>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</si>
  <si>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</si>
  <si>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</si>
  <si>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</si>
  <si>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</si>
  <si>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</si>
  <si>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</si>
  <si>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</si>
  <si>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</si>
  <si>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</si>
  <si>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</si>
  <si>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</si>
  <si>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</si>
  <si>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</si>
  <si>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</si>
  <si>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</si>
  <si>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</si>
  <si>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</si>
  <si>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</si>
  <si>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</si>
  <si>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</si>
  <si>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</si>
  <si>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</si>
  <si>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</si>
  <si>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</si>
  <si>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</si>
  <si>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</si>
  <si>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</si>
  <si>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</si>
  <si>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</si>
  <si>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</si>
  <si>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</si>
  <si>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</si>
  <si>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</si>
  <si>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</si>
  <si>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</si>
  <si>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</si>
  <si>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</si>
  <si>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</si>
  <si>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</si>
  <si>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</si>
  <si>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</si>
  <si>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</si>
  <si>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</si>
  <si>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</si>
  <si>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</si>
  <si>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</si>
  <si>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</si>
  <si>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</si>
  <si>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</si>
  <si>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</si>
  <si>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</si>
  <si>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</si>
  <si>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</si>
  <si>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</si>
  <si>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</si>
  <si>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</si>
  <si>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</si>
  <si>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</si>
  <si>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</si>
  <si>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</si>
  <si>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</si>
  <si>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</si>
  <si>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</si>
  <si>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</si>
  <si>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</si>
  <si>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</si>
  <si>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</si>
  <si>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</si>
  <si>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</si>
  <si>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</si>
  <si>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</si>
  <si>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</si>
  <si>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</si>
  <si>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</si>
  <si>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</si>
  <si>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</si>
  <si>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</si>
  <si>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</si>
  <si>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</si>
  <si>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</si>
  <si>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</si>
  <si>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</si>
  <si>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</si>
  <si>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</si>
  <si>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</si>
  <si>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</si>
  <si>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</si>
  <si>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</si>
  <si>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</si>
  <si>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</si>
  <si>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</si>
  <si>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</si>
  <si>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</si>
  <si>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</si>
  <si>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</si>
  <si>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</si>
  <si>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</si>
  <si>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</si>
  <si>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</si>
  <si>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</si>
  <si>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</si>
  <si>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</si>
  <si>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</si>
  <si>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</si>
  <si>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</si>
  <si>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</si>
  <si>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</si>
  <si>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</si>
  <si>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</si>
  <si>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</si>
  <si>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</si>
  <si>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</si>
  <si>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</si>
  <si>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</si>
  <si>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</si>
  <si>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</si>
  <si>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</si>
  <si>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</si>
  <si>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</si>
  <si>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</si>
  <si>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</si>
  <si>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</si>
  <si>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</si>
  <si>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</si>
  <si>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</si>
  <si>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</si>
  <si>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</si>
  <si>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</si>
  <si>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</si>
  <si>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</si>
  <si>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</si>
  <si>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</si>
  <si>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</si>
  <si>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</si>
  <si>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</si>
  <si>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</si>
  <si>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</si>
  <si>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</si>
  <si>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</si>
  <si>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</si>
  <si>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</si>
  <si>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</si>
  <si>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</si>
  <si>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</si>
  <si>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</si>
  <si>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</si>
  <si>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</si>
  <si>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</si>
  <si>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</si>
  <si>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</si>
  <si>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</si>
  <si>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</si>
  <si>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</si>
  <si>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</si>
  <si>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</si>
  <si>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</si>
  <si>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</si>
  <si>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</si>
  <si>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</si>
  <si>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</si>
  <si>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</si>
  <si>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</si>
  <si>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</si>
  <si>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</si>
  <si>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</si>
  <si>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</si>
  <si>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</si>
  <si>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</si>
  <si>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</si>
  <si>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</si>
  <si>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</si>
  <si>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</si>
  <si>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</si>
  <si>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</si>
  <si>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</si>
  <si>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</si>
  <si>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</si>
  <si>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</si>
  <si>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</si>
  <si>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</si>
  <si>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</si>
  <si>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</si>
  <si>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</si>
  <si>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</si>
  <si>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</si>
  <si>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</si>
  <si>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</si>
  <si>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</si>
  <si>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</si>
  <si>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</si>
  <si>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</si>
  <si>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</si>
  <si>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</si>
  <si>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</si>
  <si>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</si>
  <si>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</si>
  <si>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</si>
  <si>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</si>
  <si>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</si>
  <si>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</si>
  <si>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</si>
  <si>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</si>
  <si>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</si>
  <si>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</si>
  <si>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</si>
  <si>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</si>
  <si>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</si>
  <si>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</si>
  <si>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</si>
  <si>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</si>
  <si>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</si>
  <si>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</si>
  <si>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</si>
  <si>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</si>
  <si>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</si>
  <si>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</si>
  <si>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</si>
  <si>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</si>
  <si>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</si>
  <si>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</si>
  <si>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</si>
  <si>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</si>
  <si>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</si>
  <si>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</si>
  <si>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</si>
  <si>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</si>
  <si>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</si>
  <si>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</si>
  <si>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</si>
  <si>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</si>
  <si>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</si>
  <si>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</si>
  <si>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</si>
  <si>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</si>
  <si>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</si>
  <si>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</si>
  <si>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</si>
  <si>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</si>
  <si>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</si>
  <si>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</si>
  <si>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</si>
  <si>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</si>
  <si>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</si>
  <si>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</si>
  <si>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</si>
  <si>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</si>
  <si>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</si>
  <si>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</si>
  <si>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</si>
  <si>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</si>
  <si>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</si>
  <si>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</si>
  <si>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</si>
  <si>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</si>
  <si>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</si>
  <si>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</si>
  <si>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</si>
  <si>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</si>
  <si>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</si>
  <si>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</si>
  <si>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</si>
  <si>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</si>
  <si>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</si>
  <si>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</si>
  <si>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</si>
  <si>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</si>
  <si>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</si>
  <si>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</si>
  <si>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</si>
  <si>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</si>
  <si>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</si>
  <si>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</si>
  <si>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</si>
  <si>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</si>
  <si>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</si>
  <si>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</si>
  <si>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</si>
  <si>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</si>
  <si>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</si>
  <si>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</si>
  <si>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</si>
  <si>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</si>
  <si>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</si>
  <si>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</si>
  <si>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</si>
  <si>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</si>
  <si>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</si>
  <si>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</si>
  <si>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</si>
  <si>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</si>
  <si>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</si>
  <si>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</si>
  <si>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</si>
  <si>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</si>
  <si>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</si>
  <si>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</si>
  <si>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</si>
  <si>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</si>
  <si>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</si>
  <si>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</si>
  <si>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</si>
  <si>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</si>
  <si>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</si>
  <si>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</si>
  <si>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</si>
  <si>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</si>
  <si>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</si>
  <si>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</si>
  <si>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</si>
  <si>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</si>
  <si>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</si>
  <si>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</si>
  <si>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</si>
  <si>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</si>
  <si>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</si>
  <si>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</si>
  <si>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</si>
  <si>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</si>
  <si>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</si>
  <si>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</si>
  <si>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</si>
  <si>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</si>
  <si>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</si>
  <si>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</si>
  <si>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</si>
  <si>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</si>
  <si>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</si>
  <si>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</si>
  <si>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</si>
  <si>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</si>
  <si>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</si>
  <si>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</si>
  <si>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</si>
  <si>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</si>
  <si>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</si>
  <si>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</si>
  <si>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</si>
  <si>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</si>
  <si>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</si>
  <si>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</si>
  <si>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</si>
  <si>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</si>
  <si>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</si>
  <si>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</si>
  <si>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</si>
  <si>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</si>
  <si>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</si>
  <si>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</si>
  <si>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</si>
  <si>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</si>
  <si>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</si>
  <si>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</si>
  <si>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</si>
  <si>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</si>
  <si>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</si>
  <si>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</si>
  <si>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</si>
  <si>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</si>
  <si>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</si>
  <si>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</si>
  <si>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</si>
  <si>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</si>
  <si>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</si>
  <si>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</si>
  <si>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</si>
  <si>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</si>
  <si>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</si>
  <si>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</si>
  <si>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</si>
  <si>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</si>
  <si>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</si>
  <si>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</si>
  <si>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</si>
  <si>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</si>
  <si>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</si>
  <si>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</si>
  <si>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</si>
  <si>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</si>
  <si>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</si>
  <si>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</si>
  <si>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</si>
  <si>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</si>
  <si>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</si>
  <si>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</si>
  <si>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</si>
  <si>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</si>
  <si>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</si>
  <si>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</si>
  <si>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</si>
  <si>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</si>
  <si>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</si>
  <si>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</si>
  <si>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</si>
  <si>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</si>
  <si>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</si>
  <si>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</si>
  <si>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</si>
  <si>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</si>
  <si>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</si>
  <si>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</si>
  <si>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</si>
  <si>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</si>
  <si>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</si>
  <si>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</si>
  <si>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</si>
  <si>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</si>
  <si>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</si>
  <si>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</si>
  <si>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</si>
  <si>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</si>
  <si>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</si>
  <si>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</si>
  <si>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</si>
  <si>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</si>
  <si>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</si>
  <si>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</si>
  <si>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</si>
  <si>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</si>
  <si>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</si>
  <si>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</si>
  <si>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</si>
  <si>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</si>
  <si>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</si>
  <si>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</si>
  <si>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</si>
  <si>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</si>
  <si>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</si>
  <si>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</si>
  <si>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</si>
  <si>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</si>
  <si>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</si>
  <si>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</si>
  <si>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</si>
  <si>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</si>
  <si>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</si>
  <si>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</si>
  <si>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</si>
  <si>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</si>
  <si>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</si>
  <si>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</si>
  <si>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</si>
  <si>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</si>
  <si>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</si>
  <si>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</si>
  <si>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</si>
  <si>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</si>
  <si>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</si>
  <si>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</si>
  <si>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</si>
  <si>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</si>
  <si>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</si>
  <si>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</si>
  <si>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</si>
  <si>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</si>
  <si>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</si>
  <si>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</si>
  <si>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</si>
  <si>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</si>
  <si>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</si>
  <si>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</si>
  <si>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</si>
  <si>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</si>
  <si>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</si>
  <si>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</si>
  <si>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</si>
  <si>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</si>
  <si>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</si>
  <si>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</si>
  <si>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</si>
  <si>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</si>
  <si>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</si>
  <si>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</si>
  <si>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</si>
  <si>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</si>
  <si>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</si>
  <si>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</si>
  <si>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</si>
  <si>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</si>
  <si>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</si>
  <si>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</si>
  <si>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</si>
  <si>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</si>
  <si>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</si>
  <si>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</si>
  <si>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</si>
  <si>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</si>
  <si>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</si>
  <si>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</si>
  <si>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</si>
  <si>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</si>
  <si>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</si>
  <si>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</si>
  <si>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</si>
  <si>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</si>
  <si>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</si>
  <si>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</si>
  <si>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</si>
  <si>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</si>
  <si>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</si>
  <si>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</si>
  <si>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</si>
  <si>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</si>
  <si>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</si>
  <si>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</si>
  <si>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</si>
  <si>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</si>
  <si>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</si>
  <si>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</si>
  <si>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</si>
  <si>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</si>
  <si>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</si>
  <si>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</si>
  <si>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</si>
  <si>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</si>
  <si>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</si>
  <si>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</si>
  <si>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</si>
  <si>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</si>
  <si>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</si>
  <si>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</si>
  <si>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</si>
  <si>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</si>
  <si>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</si>
  <si>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</si>
  <si>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</si>
  <si>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</si>
  <si>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</si>
  <si>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</si>
  <si>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</si>
  <si>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</si>
  <si>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</si>
  <si>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</si>
  <si>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</si>
  <si>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</si>
  <si>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</si>
  <si>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</si>
  <si>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</si>
  <si>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</si>
  <si>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</si>
  <si>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</si>
  <si>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</si>
  <si>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</si>
  <si>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</si>
  <si>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</si>
  <si>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</si>
  <si>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</si>
  <si>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</si>
  <si>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</si>
  <si>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</si>
  <si>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</si>
  <si>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</si>
  <si>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</si>
  <si>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</si>
  <si>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</si>
  <si>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</si>
  <si>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</si>
  <si>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</si>
  <si>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</si>
  <si>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</si>
  <si>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</si>
  <si>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</si>
  <si>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</si>
  <si>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</si>
  <si>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</si>
  <si>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</si>
  <si>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</si>
  <si>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</si>
  <si>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</si>
  <si>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</si>
  <si>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</si>
  <si>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</si>
  <si>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</si>
  <si>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</si>
  <si>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</si>
  <si>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</si>
  <si>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</si>
  <si>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</si>
  <si>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</si>
  <si>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</si>
  <si>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</si>
  <si>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</si>
  <si>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</si>
  <si>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</si>
  <si>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</si>
  <si>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</si>
  <si>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</si>
  <si>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</si>
  <si>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</si>
  <si>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</si>
  <si>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</si>
  <si>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</si>
  <si>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</si>
  <si>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</si>
  <si>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</si>
  <si>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</si>
  <si>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</si>
  <si>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</si>
  <si>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</si>
  <si>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</si>
  <si>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</si>
  <si>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</si>
  <si>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</si>
  <si>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</si>
  <si>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</si>
  <si>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</si>
  <si>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</si>
  <si>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</si>
  <si>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</si>
  <si>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</si>
  <si>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</si>
  <si>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</si>
  <si>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</si>
  <si>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</si>
  <si>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</si>
  <si>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</si>
  <si>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</si>
  <si>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</si>
  <si>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</si>
  <si>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</si>
  <si>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</si>
  <si>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</si>
  <si>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</si>
  <si>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</si>
  <si>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</si>
  <si>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</si>
  <si>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</si>
  <si>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</si>
  <si>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</si>
  <si>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</si>
  <si>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</si>
  <si>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</si>
  <si>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</si>
  <si>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</si>
  <si>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</si>
  <si>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</si>
  <si>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</si>
  <si>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</si>
  <si>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</si>
  <si>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</si>
  <si>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</si>
  <si>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</si>
  <si>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</si>
  <si>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</si>
  <si>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</si>
  <si>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</si>
  <si>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</si>
  <si>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</si>
  <si>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</si>
  <si>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</si>
  <si>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</si>
  <si>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</si>
  <si>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</si>
  <si>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</si>
  <si>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</si>
  <si>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</si>
  <si>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</si>
  <si>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</si>
  <si>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</si>
  <si>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</si>
  <si>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</si>
  <si>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</si>
  <si>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</si>
  <si>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</si>
  <si>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</si>
  <si>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</si>
  <si>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</si>
  <si>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</si>
  <si>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</si>
  <si>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</si>
  <si>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</si>
  <si>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</si>
  <si>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</si>
  <si>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</si>
  <si>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</si>
  <si>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</si>
  <si>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</si>
  <si>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</si>
  <si>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</si>
  <si>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</si>
  <si>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</si>
  <si>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</si>
  <si>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</si>
  <si>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</si>
  <si>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</si>
  <si>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</si>
  <si>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</si>
  <si>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</si>
  <si>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</si>
  <si>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</si>
  <si>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</si>
  <si>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</si>
  <si>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</si>
  <si>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</si>
  <si>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</si>
  <si>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</si>
  <si>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</si>
  <si>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</si>
  <si>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</si>
  <si>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</si>
  <si>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</si>
  <si>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</si>
  <si>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</si>
  <si>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</si>
  <si>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</si>
  <si>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</si>
  <si>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</si>
  <si>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</si>
  <si>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</si>
  <si>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</si>
  <si>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</si>
  <si>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</si>
  <si>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</si>
  <si>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</si>
  <si>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</si>
  <si>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</si>
  <si>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</si>
  <si>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</si>
  <si>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</si>
  <si>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</si>
  <si>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</si>
  <si>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</si>
  <si>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</si>
  <si>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</si>
  <si>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</si>
  <si>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</si>
  <si>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</si>
  <si>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</si>
  <si>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</si>
  <si>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</si>
  <si>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</si>
  <si>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</si>
  <si>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</si>
  <si>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</si>
  <si>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</si>
  <si>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</si>
  <si>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</si>
  <si>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</si>
  <si>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</si>
  <si>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</si>
  <si>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</si>
  <si>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</si>
  <si>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</si>
  <si>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</si>
  <si>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</si>
  <si>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</si>
  <si>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</si>
  <si>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</si>
  <si>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</si>
  <si>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</si>
  <si>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</si>
  <si>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</si>
  <si>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</si>
  <si>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</si>
  <si>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</si>
  <si>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</si>
  <si>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</si>
  <si>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</si>
  <si>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</si>
  <si>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</si>
  <si>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</si>
  <si>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</si>
  <si>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</si>
  <si>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</si>
  <si>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</si>
  <si>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</si>
  <si>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</si>
  <si>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</si>
  <si>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</si>
  <si>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</si>
  <si>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</si>
  <si>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</si>
  <si>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</si>
  <si>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</si>
  <si>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</si>
  <si>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</si>
  <si>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</si>
  <si>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</si>
  <si>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</si>
  <si>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</si>
  <si>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</si>
  <si>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</si>
  <si>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</si>
  <si>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</si>
  <si>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</si>
  <si>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</si>
  <si>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</si>
  <si>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</si>
  <si>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</si>
  <si>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</si>
  <si>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</si>
  <si>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</si>
  <si>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</si>
  <si>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</si>
  <si>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</si>
  <si>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</si>
  <si>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</si>
  <si>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</si>
  <si>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</si>
  <si>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</si>
  <si>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</si>
  <si>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</si>
  <si>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</si>
  <si>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</si>
  <si>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</si>
  <si>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</si>
  <si>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</si>
  <si>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</si>
  <si>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</si>
  <si>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</si>
  <si>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</si>
  <si>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</si>
  <si>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</si>
  <si>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</si>
  <si>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</si>
  <si>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</si>
  <si>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</si>
  <si>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</si>
  <si>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</si>
  <si>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</si>
  <si>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</si>
  <si>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</si>
  <si>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</si>
  <si>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</si>
  <si>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</si>
  <si>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</si>
  <si>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</si>
  <si>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</si>
  <si>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</si>
  <si>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</si>
  <si>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</si>
  <si>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</si>
  <si>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</si>
  <si>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</si>
  <si>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</si>
  <si>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</si>
  <si>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</si>
  <si>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</si>
  <si>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</si>
  <si>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</si>
  <si>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</si>
  <si>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</si>
  <si>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</si>
  <si>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</si>
  <si>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</si>
  <si>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</si>
  <si>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</si>
  <si>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</si>
  <si>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</si>
  <si>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</si>
  <si>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</si>
  <si>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</si>
  <si>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</si>
  <si>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</si>
  <si>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</si>
  <si>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</si>
  <si>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</si>
  <si>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</si>
  <si>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</si>
  <si>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</si>
  <si>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</si>
  <si>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</si>
  <si>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</si>
  <si>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</si>
  <si>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</si>
  <si>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</si>
  <si>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</si>
  <si>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</si>
  <si>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</si>
  <si>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</si>
  <si>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</si>
  <si>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</si>
  <si>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</si>
  <si>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</si>
  <si>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</si>
  <si>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</si>
  <si>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</si>
  <si>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</si>
  <si>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</si>
  <si>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</si>
  <si>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</si>
  <si>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</si>
  <si>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</si>
  <si>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</si>
  <si>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</si>
  <si>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</si>
  <si>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</si>
  <si>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</si>
  <si>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</si>
  <si>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</si>
  <si>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</si>
  <si>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</si>
  <si>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</si>
  <si>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</si>
  <si>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</si>
  <si>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</si>
  <si>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</si>
  <si>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</si>
  <si>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</si>
  <si>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</si>
  <si>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</si>
  <si>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</si>
  <si>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</si>
  <si>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</si>
  <si>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</si>
  <si>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</si>
  <si>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</si>
  <si>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</si>
  <si>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</si>
  <si>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</si>
  <si>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</si>
  <si>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</si>
  <si>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</si>
  <si>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</si>
  <si>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</si>
  <si>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</si>
  <si>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</si>
  <si>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</si>
  <si>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</si>
  <si>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</si>
  <si>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</si>
  <si>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</si>
  <si>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</si>
  <si>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</si>
  <si>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</si>
  <si>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</si>
  <si>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</si>
  <si>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</si>
  <si>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</si>
  <si>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</si>
  <si>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</si>
  <si>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</si>
  <si>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</si>
  <si>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</si>
  <si>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</si>
  <si>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</si>
  <si>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</si>
  <si>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</si>
  <si>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</si>
  <si>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</si>
  <si>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</si>
  <si>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</si>
  <si>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</si>
  <si>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</si>
  <si>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</si>
  <si>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</si>
  <si>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</si>
  <si>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</si>
  <si>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</si>
  <si>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</si>
  <si>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</si>
  <si>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</si>
  <si>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</si>
  <si>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</si>
  <si>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</si>
  <si>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</si>
  <si>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</si>
  <si>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</si>
  <si>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</si>
  <si>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</si>
  <si>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</si>
  <si>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</si>
  <si>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</si>
  <si>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</si>
  <si>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</si>
  <si>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</si>
  <si>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</si>
  <si>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</si>
  <si>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</si>
  <si>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</si>
  <si>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</si>
  <si>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</si>
  <si>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</si>
  <si>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</si>
  <si>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</si>
  <si>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</si>
  <si>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</si>
  <si>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</si>
  <si>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</si>
  <si>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</si>
  <si>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</si>
  <si>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</si>
  <si>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</si>
  <si>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</si>
  <si>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</si>
  <si>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</si>
  <si>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</si>
  <si>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</si>
  <si>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</si>
  <si>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</si>
  <si>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</si>
  <si>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</si>
  <si>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</si>
  <si>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</si>
  <si>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</si>
  <si>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</si>
  <si>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</si>
  <si>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</si>
  <si>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</si>
  <si>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</si>
  <si>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</si>
  <si>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</si>
  <si>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</si>
  <si>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</si>
  <si>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</si>
  <si>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</si>
  <si>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</si>
  <si>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</si>
  <si>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</si>
  <si>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</si>
  <si>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</si>
  <si>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</si>
  <si>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</si>
  <si>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</si>
  <si>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</si>
  <si>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</si>
  <si>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</si>
  <si>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</si>
  <si>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</si>
  <si>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</si>
  <si>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</si>
  <si>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</si>
  <si>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</si>
  <si>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</si>
  <si>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</si>
  <si>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</si>
  <si>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</si>
  <si>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</si>
  <si>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</si>
  <si>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</si>
  <si>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</si>
  <si>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</si>
  <si>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</si>
  <si>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</si>
  <si>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</si>
  <si>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</si>
  <si>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</si>
  <si>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</si>
  <si>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</si>
  <si>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</si>
  <si>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</si>
  <si>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</si>
  <si>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</si>
  <si>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</si>
  <si>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</si>
  <si>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</si>
  <si>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</si>
  <si>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</si>
  <si>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</si>
  <si>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</si>
  <si>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</si>
  <si>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</si>
  <si>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</si>
  <si>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</si>
  <si>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</si>
  <si>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</si>
  <si>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</si>
  <si>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</si>
  <si>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</si>
  <si>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</si>
  <si>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</si>
  <si>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</si>
  <si>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</si>
  <si>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</si>
  <si>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</si>
  <si>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</si>
  <si>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</si>
  <si>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</si>
  <si>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</si>
  <si>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</si>
  <si>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</si>
  <si>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</si>
  <si>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</si>
  <si>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</si>
  <si>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</si>
  <si>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</si>
  <si>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</si>
  <si>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</si>
  <si>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</si>
  <si>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</si>
  <si>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</si>
  <si>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</si>
  <si>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</si>
  <si>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</si>
  <si>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</si>
  <si>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</si>
  <si>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</si>
  <si>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</si>
  <si>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</si>
  <si>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</si>
  <si>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</si>
  <si>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</si>
  <si>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</si>
  <si>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</si>
  <si>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</si>
  <si>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</si>
  <si>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</si>
  <si>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</si>
  <si>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</si>
  <si>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</si>
  <si>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</si>
  <si>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</si>
  <si>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</si>
  <si>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</si>
  <si>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</si>
  <si>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</si>
  <si>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</si>
  <si>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</si>
  <si>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</si>
  <si>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</si>
  <si>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</si>
  <si>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</si>
  <si>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</si>
  <si>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</si>
  <si>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</si>
  <si>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</si>
  <si>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</si>
  <si>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</si>
  <si>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</si>
  <si>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</si>
  <si>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</si>
  <si>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</si>
  <si>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</si>
  <si>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</si>
  <si>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</si>
  <si>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</si>
  <si>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</si>
  <si>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</si>
  <si>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</si>
  <si>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</si>
  <si>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</si>
  <si>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</si>
  <si>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</si>
  <si>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</si>
  <si>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</si>
  <si>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</si>
  <si>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</si>
  <si>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</si>
  <si>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</si>
  <si>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</si>
  <si>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</si>
  <si>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</si>
  <si>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</si>
  <si>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</si>
  <si>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</si>
  <si>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</si>
  <si>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</si>
  <si>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</si>
  <si>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</si>
  <si>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</si>
  <si>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</si>
  <si>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</si>
  <si>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</si>
  <si>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</si>
  <si>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</si>
  <si>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</si>
  <si>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</si>
  <si>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</si>
  <si>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</si>
  <si>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</si>
  <si>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</si>
  <si>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</si>
  <si>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</si>
  <si>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</si>
  <si>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</si>
  <si>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</si>
  <si>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</si>
  <si>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</si>
  <si>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</si>
  <si>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</si>
  <si>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</si>
  <si>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</si>
  <si>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</si>
  <si>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</si>
  <si>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</si>
  <si>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</si>
  <si>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</si>
  <si>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</si>
  <si>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</si>
  <si>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</si>
  <si>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</si>
  <si>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</si>
  <si>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</si>
  <si>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</si>
  <si>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</si>
  <si>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</si>
  <si>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</si>
  <si>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</si>
  <si>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</si>
  <si>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</si>
  <si>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</si>
  <si>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</si>
  <si>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</si>
  <si>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</si>
  <si>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</si>
  <si>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</si>
  <si>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</si>
  <si>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</si>
  <si>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</si>
  <si>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</si>
  <si>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</si>
  <si>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</si>
  <si>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</si>
  <si>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</si>
  <si>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</si>
  <si>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</si>
  <si>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</si>
  <si>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</si>
  <si>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</si>
  <si>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</si>
  <si>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</si>
  <si>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</si>
  <si>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</si>
  <si>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</si>
  <si>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</si>
  <si>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</si>
  <si>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</si>
  <si>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</si>
  <si>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</si>
  <si>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</si>
  <si>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</si>
  <si>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</si>
  <si>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</si>
  <si>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</si>
  <si>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</si>
  <si>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</si>
  <si>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</si>
  <si>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</si>
  <si>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</si>
  <si>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</si>
  <si>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</si>
  <si>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</si>
  <si>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</si>
  <si>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</si>
  <si>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</si>
  <si>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</si>
  <si>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</si>
  <si>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</si>
  <si>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</si>
  <si>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</si>
  <si>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</si>
  <si>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</si>
  <si>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</si>
  <si>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</si>
  <si>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</si>
  <si>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</si>
  <si>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</si>
  <si>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</si>
  <si>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</si>
  <si>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</si>
  <si>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</si>
  <si>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</si>
  <si>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</si>
  <si>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</si>
  <si>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</si>
  <si>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</si>
  <si>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</si>
  <si>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</si>
  <si>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</si>
  <si>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</si>
  <si>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</si>
  <si>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</si>
  <si>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</si>
  <si>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</si>
  <si>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</si>
  <si>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</si>
  <si>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</si>
  <si>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</si>
  <si>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</si>
  <si>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</si>
  <si>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</si>
  <si>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</si>
  <si>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</si>
  <si>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</si>
  <si>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</si>
  <si>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</si>
  <si>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</si>
  <si>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</si>
  <si>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</si>
  <si>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</si>
  <si>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</si>
  <si>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</si>
  <si>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</si>
  <si>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</si>
  <si>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</si>
  <si>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</si>
  <si>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</si>
  <si>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</si>
  <si>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</si>
  <si>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</si>
  <si>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</si>
  <si>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</si>
  <si>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</si>
  <si>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</si>
  <si>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</si>
  <si>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</si>
  <si>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</si>
  <si>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</si>
  <si>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</si>
  <si>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</si>
  <si>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</si>
  <si>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</si>
  <si>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</si>
  <si>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</si>
  <si>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</si>
  <si>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</si>
  <si>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</si>
  <si>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</si>
  <si>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</si>
  <si>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</si>
  <si>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</si>
  <si>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</si>
  <si>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</si>
  <si>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</si>
  <si>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</si>
  <si>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</si>
  <si>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</si>
  <si>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</si>
  <si>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</si>
  <si>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</si>
  <si>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</si>
  <si>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</si>
  <si>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</si>
  <si>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</si>
  <si>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</si>
  <si>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</si>
  <si>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</si>
  <si>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</si>
  <si>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</si>
  <si>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</si>
  <si>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</si>
  <si>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</si>
  <si>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</si>
  <si>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</si>
  <si>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</si>
  <si>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</si>
  <si>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</si>
  <si>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</si>
  <si>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</si>
  <si>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</si>
  <si>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</si>
  <si>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</si>
  <si>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</si>
  <si>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</si>
  <si>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</si>
  <si>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</si>
  <si>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</si>
  <si>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</si>
  <si>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</si>
  <si>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</si>
  <si>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</si>
  <si>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</si>
  <si>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</si>
  <si>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</si>
  <si>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</si>
  <si>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</si>
  <si>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</si>
  <si>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</si>
  <si>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</si>
  <si>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</si>
  <si>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</si>
  <si>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</si>
  <si>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</si>
  <si>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</si>
  <si>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</si>
  <si>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</si>
  <si>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</si>
  <si>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</si>
  <si>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</si>
  <si>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</si>
  <si>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</si>
  <si>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</si>
  <si>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</si>
  <si>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</si>
  <si>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</si>
  <si>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</si>
  <si>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</si>
  <si>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</si>
  <si>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</si>
  <si>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</si>
  <si>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</si>
  <si>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</si>
  <si>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</si>
  <si>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</si>
  <si>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</si>
  <si>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</si>
  <si>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</si>
  <si>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</si>
  <si>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</si>
  <si>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</si>
  <si>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</si>
  <si>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</si>
  <si>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</si>
  <si>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</si>
  <si>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</si>
  <si>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</si>
  <si>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</si>
  <si>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</si>
  <si>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</si>
  <si>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</si>
  <si>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</si>
  <si>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</si>
  <si>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</si>
  <si>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</si>
  <si>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</si>
  <si>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</si>
  <si>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</si>
  <si>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</si>
  <si>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</si>
  <si>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</si>
  <si>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</si>
  <si>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</si>
  <si>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</si>
  <si>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</si>
  <si>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</si>
  <si>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</si>
  <si>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</si>
  <si>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</si>
  <si>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</si>
  <si>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</si>
  <si>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</si>
  <si>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</si>
  <si>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</si>
  <si>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</si>
  <si>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</si>
  <si>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</si>
  <si>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</si>
  <si>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</si>
  <si>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</si>
  <si>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</si>
  <si>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</si>
  <si>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</si>
  <si>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</si>
  <si>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</si>
  <si>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</si>
  <si>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</si>
  <si>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</si>
  <si>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</si>
  <si>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</si>
  <si>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</si>
  <si>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</si>
  <si>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</si>
  <si>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</si>
  <si>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</si>
  <si>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</si>
  <si>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</si>
  <si>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</si>
  <si>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</si>
  <si>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</si>
  <si>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</si>
  <si>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</si>
  <si>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</si>
  <si>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</si>
  <si>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</si>
  <si>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</si>
  <si>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</si>
  <si>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</si>
  <si>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</si>
  <si>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</si>
  <si>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</si>
  <si>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</si>
  <si>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</si>
  <si>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</si>
  <si>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</si>
  <si>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</si>
  <si>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</si>
  <si>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</si>
  <si>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</si>
  <si>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</si>
  <si>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</si>
  <si>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</si>
  <si>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</si>
  <si>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</si>
  <si>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</si>
  <si>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</si>
  <si>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</si>
  <si>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</si>
  <si>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</si>
  <si>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</si>
  <si>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</si>
  <si>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</si>
  <si>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</si>
  <si>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</si>
  <si>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</si>
  <si>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</si>
  <si>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</si>
  <si>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</si>
  <si>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</si>
  <si>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</si>
  <si>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</si>
  <si>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</si>
  <si>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</si>
  <si>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</si>
  <si>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</si>
  <si>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</si>
  <si>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</si>
  <si>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</si>
  <si>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</si>
  <si>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</si>
  <si>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</si>
  <si>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</si>
  <si>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</si>
  <si>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</si>
  <si>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</si>
  <si>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</si>
  <si>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</si>
  <si>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</si>
  <si>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</si>
  <si>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</si>
  <si>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</si>
  <si>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</si>
  <si>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</si>
  <si>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</si>
  <si>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</si>
  <si>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</si>
  <si>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</si>
  <si>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</si>
  <si>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</si>
  <si>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</si>
  <si>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</si>
  <si>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</si>
  <si>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</si>
  <si>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</si>
  <si>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</si>
  <si>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</si>
  <si>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</si>
  <si>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</si>
  <si>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</si>
  <si>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</si>
  <si>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</si>
  <si>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</si>
  <si>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</si>
  <si>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</si>
  <si>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</si>
  <si>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</si>
  <si>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</si>
  <si>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</si>
  <si>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</si>
  <si>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</si>
  <si>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</si>
  <si>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</si>
  <si>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</si>
  <si>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</si>
  <si>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</si>
  <si>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</si>
  <si>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</si>
  <si>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</si>
  <si>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</si>
  <si>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</si>
  <si>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</si>
  <si>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</si>
  <si>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</si>
  <si>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</si>
  <si>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</si>
  <si>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</si>
  <si>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</si>
  <si>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</si>
  <si>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</si>
  <si>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</si>
  <si>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</si>
  <si>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</si>
  <si>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</si>
  <si>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</si>
  <si>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</si>
  <si>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</si>
  <si>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</si>
  <si>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</si>
  <si>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</si>
  <si>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</si>
  <si>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</si>
  <si>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</si>
  <si>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</si>
  <si>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</si>
  <si>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</si>
  <si>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</si>
  <si>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</si>
  <si>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</si>
  <si>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</si>
  <si>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</si>
  <si>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</si>
  <si>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</si>
  <si>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</si>
  <si>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</si>
  <si>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</si>
  <si>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</si>
  <si>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</si>
  <si>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</si>
  <si>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</si>
  <si>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</si>
  <si>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</si>
  <si>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</si>
  <si>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</si>
  <si>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</si>
  <si>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</si>
  <si>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</si>
  <si>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</si>
  <si>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</si>
  <si>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</si>
  <si>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</si>
  <si>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</si>
  <si>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</si>
  <si>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</si>
  <si>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</si>
  <si>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</si>
  <si>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</si>
  <si>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</si>
  <si>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</si>
  <si>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</si>
  <si>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</si>
  <si>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</si>
  <si>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</si>
  <si>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</si>
  <si>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</si>
  <si>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</si>
  <si>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</si>
  <si>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</si>
  <si>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</si>
  <si>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</si>
  <si>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</si>
  <si>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</si>
  <si>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</si>
  <si>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</si>
  <si>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</si>
  <si>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</si>
  <si>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</si>
  <si>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</si>
  <si>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</si>
  <si>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</si>
  <si>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</si>
  <si>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</si>
  <si>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</si>
  <si>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</si>
  <si>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</si>
  <si>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</si>
  <si>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</si>
  <si>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</si>
  <si>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</si>
  <si>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</si>
  <si>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</si>
  <si>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</si>
  <si>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</si>
  <si>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</si>
  <si>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</si>
  <si>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</si>
  <si>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</si>
  <si>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</si>
  <si>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</si>
  <si>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</si>
  <si>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</si>
  <si>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</si>
  <si>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</si>
  <si>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</si>
  <si>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</si>
  <si>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</si>
  <si>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</si>
  <si>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</si>
  <si>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</si>
  <si>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</si>
  <si>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</si>
  <si>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</si>
  <si>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</si>
  <si>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</si>
  <si>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</si>
  <si>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</si>
  <si>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</si>
  <si>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</si>
  <si>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</si>
  <si>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</si>
  <si>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</si>
  <si>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</si>
  <si>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</si>
  <si>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</si>
  <si>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</si>
  <si>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</si>
  <si>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</si>
  <si>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</si>
  <si>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</si>
  <si>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</si>
  <si>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</si>
  <si>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</si>
  <si>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</si>
  <si>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</si>
  <si>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</si>
  <si>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</si>
  <si>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</si>
  <si>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</si>
  <si>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</si>
  <si>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</si>
  <si>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</si>
  <si>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</si>
  <si>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</si>
  <si>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</si>
  <si>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</si>
  <si>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</si>
  <si>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</si>
  <si>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</si>
  <si>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</si>
  <si>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</si>
  <si>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</si>
  <si>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</si>
  <si>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</si>
  <si>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</si>
  <si>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</si>
  <si>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</si>
  <si>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</si>
  <si>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</si>
  <si>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</si>
  <si>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</si>
  <si>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</si>
  <si>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</si>
  <si>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</si>
  <si>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</si>
  <si>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</si>
  <si>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</si>
  <si>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</si>
  <si>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</si>
  <si>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</si>
  <si>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</si>
  <si>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</si>
  <si>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</si>
  <si>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</si>
  <si>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</si>
  <si>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</si>
  <si>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</si>
  <si>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</si>
  <si>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</si>
  <si>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</si>
  <si>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</si>
  <si>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</si>
  <si>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</si>
  <si>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</si>
  <si>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</si>
  <si>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</si>
  <si>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</si>
  <si>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</si>
  <si>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</si>
  <si>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</si>
  <si>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</si>
  <si>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</si>
  <si>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</si>
  <si>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</si>
  <si>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</si>
  <si>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</si>
  <si>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</si>
  <si>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</si>
  <si>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</si>
  <si>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</si>
  <si>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</si>
  <si>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</si>
  <si>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</si>
  <si>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</si>
  <si>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</si>
  <si>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</si>
  <si>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</si>
  <si>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</si>
  <si>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</si>
  <si>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</si>
  <si>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</si>
  <si>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</si>
  <si>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</si>
  <si>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</si>
  <si>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</si>
  <si>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</si>
  <si>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</si>
  <si>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</si>
  <si>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</si>
  <si>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</si>
  <si>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</si>
  <si>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</si>
  <si>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</si>
  <si>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</si>
  <si>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</si>
  <si>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</si>
  <si>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</si>
  <si>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</si>
  <si>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</si>
  <si>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</si>
  <si>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</si>
  <si>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</si>
  <si>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</si>
  <si>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</si>
  <si>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</si>
  <si>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</si>
  <si>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</si>
  <si>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</si>
  <si>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</si>
  <si>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</si>
  <si>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</si>
  <si>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</si>
  <si>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</si>
  <si>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</si>
  <si>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</si>
  <si>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</si>
  <si>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</si>
  <si>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</si>
  <si>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</si>
  <si>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</si>
  <si>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</si>
  <si>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</si>
  <si>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</si>
  <si>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</si>
  <si>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</si>
  <si>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</si>
  <si>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</si>
  <si>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</si>
  <si>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</si>
  <si>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</si>
  <si>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</si>
  <si>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</si>
  <si>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</si>
  <si>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</si>
  <si>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</si>
  <si>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</si>
  <si>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</si>
  <si>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</si>
  <si>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</si>
  <si>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</si>
  <si>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</si>
  <si>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</si>
  <si>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</si>
  <si>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</si>
  <si>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</si>
  <si>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</si>
  <si>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</si>
  <si>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</si>
  <si>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</si>
  <si>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</si>
  <si>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</si>
  <si>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</si>
  <si>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</si>
  <si>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</si>
  <si>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</si>
  <si>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</si>
  <si>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</si>
  <si>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</si>
  <si>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</si>
  <si>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</si>
  <si>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</si>
  <si>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</si>
  <si>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</si>
  <si>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</si>
  <si>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</si>
  <si>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</si>
  <si>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</si>
  <si>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</si>
  <si>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</si>
  <si>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</si>
  <si>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</si>
  <si>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</si>
  <si>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</si>
  <si>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</si>
  <si>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</si>
  <si>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</si>
  <si>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</si>
  <si>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</si>
  <si>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</si>
  <si>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</si>
  <si>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</si>
  <si>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</si>
  <si>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</si>
  <si>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</si>
  <si>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</si>
  <si>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</si>
  <si>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</si>
  <si>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</si>
  <si>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</si>
  <si>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</si>
  <si>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</si>
  <si>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</si>
  <si>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</si>
  <si>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</si>
  <si>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</si>
  <si>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</si>
  <si>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</si>
  <si>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</si>
  <si>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</si>
  <si>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</si>
  <si>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</si>
  <si>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</si>
  <si>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</si>
  <si>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</si>
  <si>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</si>
  <si>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</si>
  <si>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</si>
  <si>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</si>
  <si>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</si>
  <si>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</si>
  <si>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</si>
  <si>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</si>
  <si>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</si>
  <si>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</si>
  <si>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</si>
  <si>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</si>
  <si>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</si>
  <si>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</si>
  <si>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</si>
  <si>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</si>
  <si>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</si>
  <si>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</si>
  <si>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</si>
  <si>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</si>
  <si>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</si>
  <si>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</si>
  <si>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</si>
  <si>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</si>
  <si>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</si>
  <si>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</si>
  <si>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</si>
  <si>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</si>
  <si>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</si>
  <si>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</si>
  <si>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</si>
  <si>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</si>
  <si>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</si>
  <si>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</si>
  <si>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</si>
  <si>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</si>
  <si>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</si>
  <si>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</si>
  <si>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</si>
  <si>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</si>
  <si>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</si>
  <si>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</si>
  <si>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</si>
  <si>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</si>
  <si>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</si>
  <si>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</si>
  <si>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</si>
  <si>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</si>
  <si>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</si>
  <si>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</si>
  <si>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</si>
  <si>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</si>
  <si>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</si>
  <si>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</si>
  <si>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</si>
  <si>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</si>
  <si>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</si>
  <si>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</si>
  <si>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</si>
  <si>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</si>
  <si>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</si>
  <si>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</si>
  <si>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</si>
  <si>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</si>
  <si>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</si>
  <si>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</si>
  <si>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</si>
  <si>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</si>
  <si>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</si>
  <si>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</si>
  <si>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</si>
  <si>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</si>
  <si>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</si>
  <si>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</si>
  <si>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</si>
  <si>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</si>
  <si>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</si>
  <si>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</si>
  <si>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</si>
  <si>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</si>
  <si>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</si>
  <si>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</si>
  <si>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</si>
  <si>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</si>
  <si>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</si>
  <si>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</si>
  <si>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</si>
  <si>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</si>
  <si>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</si>
  <si>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</si>
  <si>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</si>
  <si>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</si>
  <si>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</si>
  <si>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</si>
  <si>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</si>
  <si>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</si>
  <si>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</si>
  <si>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</si>
  <si>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</si>
  <si>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</si>
  <si>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</si>
  <si>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</si>
  <si>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</si>
  <si>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</si>
  <si>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</si>
  <si>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</si>
  <si>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</si>
  <si>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</si>
  <si>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</si>
  <si>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</si>
  <si>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</si>
  <si>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</si>
  <si>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</si>
  <si>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</si>
  <si>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</si>
  <si>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</si>
  <si>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</si>
  <si>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</si>
  <si>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</si>
  <si>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</si>
  <si>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</si>
  <si>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</si>
  <si>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</si>
  <si>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</si>
  <si>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</si>
  <si>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</si>
  <si>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</si>
  <si>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</si>
  <si>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</si>
  <si>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</si>
  <si>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</si>
  <si>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</si>
  <si>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</si>
  <si>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</si>
  <si>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</si>
  <si>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</si>
  <si>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</si>
  <si>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</si>
  <si>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</si>
  <si>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</si>
  <si>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</si>
  <si>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</si>
  <si>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</si>
  <si>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</si>
  <si>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</si>
  <si>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</si>
  <si>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</si>
  <si>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</si>
  <si>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</si>
  <si>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</si>
  <si>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</si>
  <si>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</si>
  <si>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</si>
  <si>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</si>
  <si>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</si>
  <si>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</si>
  <si>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</si>
  <si>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</si>
  <si>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</si>
  <si>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</si>
  <si>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</si>
  <si>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</si>
  <si>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</si>
  <si>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</si>
  <si>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</si>
  <si>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</si>
  <si>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</si>
  <si>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</si>
  <si>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</si>
  <si>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</si>
  <si>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</si>
  <si>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</si>
  <si>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</si>
  <si>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</si>
  <si>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</si>
  <si>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</si>
  <si>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</si>
  <si>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</si>
  <si>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</si>
  <si>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</si>
  <si>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</si>
  <si>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</si>
  <si>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</si>
  <si>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</si>
  <si>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</si>
  <si>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</si>
  <si>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</si>
  <si>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</si>
  <si>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</si>
  <si>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</si>
  <si>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</si>
  <si>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</si>
  <si>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</si>
  <si>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</si>
  <si>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</si>
  <si>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</si>
  <si>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</si>
  <si>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</si>
  <si>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</si>
  <si>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</si>
  <si>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</si>
  <si>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</si>
  <si>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</si>
  <si>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</si>
  <si>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</si>
  <si>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</si>
  <si>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</si>
  <si>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</si>
  <si>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</si>
  <si>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</si>
  <si>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</si>
  <si>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</si>
  <si>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</si>
  <si>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</si>
  <si>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</si>
  <si>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</si>
  <si>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</si>
  <si>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</si>
  <si>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</si>
  <si>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</si>
  <si>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</si>
  <si>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</si>
  <si>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</si>
  <si>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</si>
  <si>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</si>
  <si>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</si>
  <si>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</si>
  <si>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</si>
  <si>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</si>
  <si>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</si>
  <si>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</si>
  <si>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</si>
  <si>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</si>
  <si>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</si>
  <si>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</si>
  <si>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</si>
  <si>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</si>
  <si>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</si>
  <si>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</si>
  <si>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</si>
  <si>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</si>
  <si>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</si>
  <si>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</si>
  <si>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</si>
  <si>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</si>
  <si>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</si>
  <si>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</si>
  <si>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</si>
  <si>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</si>
  <si>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</si>
  <si>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</si>
  <si>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</si>
  <si>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</si>
  <si>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</si>
  <si>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</si>
  <si>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</si>
  <si>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</si>
  <si>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</si>
  <si>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</si>
  <si>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</si>
  <si>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</si>
  <si>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</si>
  <si>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</si>
  <si>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</si>
  <si>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</si>
  <si>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</si>
  <si>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</si>
  <si>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</si>
  <si>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</si>
  <si>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</si>
  <si>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</si>
  <si>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</si>
  <si>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</si>
  <si>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</si>
  <si>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</si>
  <si>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</si>
  <si>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</si>
  <si>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</si>
  <si>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</si>
  <si>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</si>
  <si>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</si>
  <si>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</si>
  <si>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</si>
  <si>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</si>
  <si>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</si>
  <si>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</si>
  <si>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</si>
  <si>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</si>
  <si>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</si>
  <si>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</si>
  <si>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</si>
  <si>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</si>
  <si>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</si>
  <si>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</si>
  <si>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</si>
  <si>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</si>
  <si>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</si>
  <si>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</si>
  <si>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</si>
  <si>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</si>
  <si>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</si>
  <si>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</si>
  <si>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</si>
  <si>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</si>
  <si>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</si>
  <si>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</si>
  <si>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</si>
  <si>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</si>
  <si>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</si>
  <si>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</si>
  <si>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</si>
  <si>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</si>
  <si>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</si>
  <si>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</si>
  <si>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</si>
  <si>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</si>
  <si>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</si>
  <si>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</si>
  <si>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</si>
  <si>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</si>
  <si>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</si>
  <si>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</si>
  <si>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</si>
  <si>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</si>
  <si>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</si>
  <si>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</si>
  <si>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</si>
  <si>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</si>
  <si>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</si>
  <si>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</si>
  <si>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</si>
  <si>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</si>
  <si>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</si>
  <si>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</si>
  <si>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</si>
  <si>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</si>
  <si>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</si>
  <si>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</si>
  <si>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</si>
  <si>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</si>
  <si>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</si>
  <si>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</si>
  <si>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</si>
  <si>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</si>
  <si>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</si>
  <si>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</si>
  <si>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</si>
  <si>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</si>
  <si>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</si>
  <si>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</si>
  <si>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</si>
  <si>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</si>
  <si>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</si>
  <si>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</si>
  <si>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</si>
  <si>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</si>
  <si>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</si>
  <si>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</si>
  <si>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</si>
  <si>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</si>
  <si>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</si>
  <si>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</si>
  <si>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</si>
  <si>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</si>
  <si>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</si>
  <si>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</si>
  <si>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</si>
  <si>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</si>
  <si>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</si>
  <si>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</si>
  <si>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</si>
  <si>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</si>
  <si>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</si>
  <si>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</si>
  <si>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</si>
  <si>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</si>
  <si>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</si>
  <si>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</si>
  <si>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</si>
  <si>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</si>
  <si>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</si>
  <si>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</si>
  <si>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</si>
  <si>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</si>
  <si>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</si>
  <si>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</si>
  <si>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</si>
  <si>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</si>
  <si>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</si>
  <si>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</si>
  <si>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</si>
  <si>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</si>
  <si>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</si>
  <si>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</si>
  <si>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</si>
  <si>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</si>
  <si>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</si>
  <si>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</si>
  <si>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</si>
  <si>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</si>
  <si>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</si>
  <si>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</si>
  <si>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</si>
  <si>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</si>
  <si>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</si>
  <si>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</si>
  <si>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</si>
  <si>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</si>
  <si>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</si>
  <si>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</si>
  <si>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</si>
  <si>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</si>
  <si>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</si>
  <si>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</si>
  <si>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</si>
  <si>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</si>
  <si>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</si>
  <si>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</si>
  <si>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</si>
  <si>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</si>
  <si>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</si>
  <si>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</si>
  <si>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</si>
  <si>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</si>
  <si>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</si>
  <si>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</si>
  <si>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</si>
  <si>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</si>
  <si>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</si>
  <si>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</si>
  <si>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</si>
  <si>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</si>
  <si>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</si>
  <si>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</si>
  <si>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</si>
  <si>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</si>
  <si>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</si>
  <si>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</si>
  <si>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</si>
  <si>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</si>
  <si>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</si>
  <si>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</si>
  <si>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</si>
  <si>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</si>
  <si>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</si>
  <si>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</si>
  <si>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</si>
  <si>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</si>
  <si>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</si>
  <si>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</si>
  <si>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</si>
  <si>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</si>
  <si>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</si>
  <si>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</si>
  <si>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</si>
  <si>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</si>
  <si>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</si>
  <si>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</si>
  <si>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</si>
  <si>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</si>
  <si>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</si>
  <si>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</si>
  <si>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</si>
  <si>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</si>
  <si>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</si>
  <si>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</si>
  <si>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</si>
  <si>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</si>
  <si>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</si>
  <si>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</si>
  <si>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</si>
  <si>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</si>
  <si>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</si>
  <si>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</si>
  <si>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</si>
  <si>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</si>
  <si>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</si>
  <si>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</si>
  <si>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</si>
  <si>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</si>
  <si>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</si>
  <si>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</si>
  <si>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</si>
  <si>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</si>
  <si>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</si>
  <si>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</si>
  <si>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</si>
  <si>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</si>
  <si>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</si>
  <si>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</si>
  <si>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</si>
  <si>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</si>
  <si>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</si>
  <si>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</si>
  <si>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</si>
  <si>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</si>
  <si>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</si>
  <si>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</si>
  <si>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</si>
  <si>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</si>
  <si>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</si>
  <si>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</si>
  <si>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</si>
  <si>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</si>
  <si>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</si>
  <si>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</si>
  <si>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</si>
  <si>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</si>
  <si>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</si>
  <si>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</si>
  <si>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</si>
  <si>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</si>
  <si>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</si>
  <si>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</si>
  <si>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</si>
  <si>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</si>
  <si>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</si>
  <si>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</si>
  <si>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</si>
  <si>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</si>
  <si>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</si>
  <si>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</si>
  <si>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</si>
  <si>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</si>
  <si>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</si>
  <si>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</si>
  <si>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</si>
  <si>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</si>
  <si>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</si>
  <si>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</si>
  <si>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</si>
  <si>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</si>
  <si>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</si>
  <si>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</si>
  <si>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</si>
  <si>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</si>
  <si>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</si>
  <si>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</si>
  <si>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</si>
  <si>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</si>
  <si>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</si>
  <si>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</si>
  <si>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</si>
  <si>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</si>
  <si>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</si>
  <si>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</si>
  <si>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</si>
  <si>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</si>
  <si>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</si>
  <si>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</si>
  <si>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</si>
  <si>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</si>
  <si>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</si>
  <si>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</si>
  <si>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</si>
  <si>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</si>
  <si>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</si>
  <si>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</si>
  <si>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</si>
  <si>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</si>
  <si>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</si>
  <si>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</si>
  <si>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</si>
  <si>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</si>
  <si>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</si>
  <si>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</si>
  <si>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</si>
  <si>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</si>
  <si>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</si>
  <si>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</si>
  <si>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</si>
  <si>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</si>
  <si>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</si>
  <si>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</si>
  <si>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</si>
  <si>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</si>
  <si>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</si>
  <si>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</si>
  <si>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</si>
  <si>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</si>
  <si>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</si>
  <si>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</si>
  <si>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</si>
  <si>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</si>
  <si>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</si>
  <si>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</si>
  <si>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</si>
  <si>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</si>
  <si>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</si>
  <si>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</si>
  <si>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</si>
  <si>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</si>
  <si>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</si>
  <si>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</si>
  <si>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</si>
  <si>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</si>
  <si>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</si>
  <si>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</si>
  <si>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</si>
  <si>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</si>
  <si>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</si>
  <si>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</si>
  <si>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</si>
  <si>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</si>
  <si>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</si>
  <si>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</si>
  <si>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</si>
  <si>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</si>
  <si>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</si>
  <si>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</si>
  <si>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</si>
  <si>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</si>
  <si>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</si>
  <si>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</si>
  <si>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</si>
  <si>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</si>
  <si>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</si>
  <si>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</si>
  <si>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</si>
  <si>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</si>
  <si>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</si>
  <si>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</si>
  <si>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</si>
  <si>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</si>
  <si>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</si>
  <si>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</si>
  <si>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</si>
  <si>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</si>
  <si>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</si>
  <si>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</si>
  <si>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</si>
  <si>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</si>
  <si>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</si>
  <si>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</si>
  <si>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</si>
  <si>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</si>
  <si>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</si>
  <si>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</si>
  <si>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</si>
  <si>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</si>
  <si>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</si>
  <si>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</si>
  <si>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</si>
  <si>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</si>
  <si>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</si>
  <si>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</si>
  <si>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</si>
  <si>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</si>
  <si>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</si>
  <si>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</si>
  <si>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</si>
  <si>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</si>
  <si>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</si>
  <si>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</si>
  <si>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</si>
  <si>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</si>
  <si>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</si>
  <si>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</si>
  <si>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</si>
  <si>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</si>
  <si>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</si>
  <si>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</si>
  <si>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</si>
  <si>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</si>
  <si>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</si>
  <si>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</si>
  <si>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</si>
  <si>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</si>
  <si>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</si>
  <si>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</si>
  <si>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</si>
  <si>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</si>
  <si>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</si>
  <si>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</si>
  <si>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</si>
  <si>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</si>
  <si>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</si>
  <si>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</si>
  <si>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</si>
  <si>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</si>
  <si>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</si>
  <si>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</si>
  <si>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</si>
  <si>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</si>
  <si>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</si>
  <si>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</si>
  <si>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</si>
  <si>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</si>
  <si>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</si>
  <si>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</si>
  <si>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</si>
  <si>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</si>
  <si>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</si>
  <si>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</si>
  <si>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</si>
  <si>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</si>
  <si>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</si>
  <si>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</si>
  <si>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</si>
  <si>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</si>
  <si>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</si>
  <si>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</si>
  <si>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</si>
  <si>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</si>
  <si>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</si>
  <si>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</si>
  <si>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</si>
  <si>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</si>
  <si>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</si>
  <si>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</si>
  <si>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</si>
  <si>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</si>
  <si>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</si>
  <si>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</si>
  <si>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</si>
  <si>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</si>
  <si>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</si>
  <si>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</si>
  <si>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</si>
  <si>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</si>
  <si>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</si>
  <si>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</si>
  <si>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</si>
  <si>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</si>
  <si>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</si>
  <si>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</si>
  <si>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</si>
  <si>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</si>
  <si>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</si>
  <si>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</si>
  <si>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</si>
  <si>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</si>
  <si>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</si>
  <si>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</si>
  <si>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</si>
  <si>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</si>
  <si>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</si>
  <si>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</si>
  <si>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</si>
  <si>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</si>
  <si>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</si>
  <si>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</si>
  <si>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</si>
  <si>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</si>
  <si>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</si>
  <si>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</si>
  <si>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</si>
  <si>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</si>
  <si>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</si>
  <si>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</si>
  <si>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</si>
  <si>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</si>
  <si>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</si>
  <si>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</si>
  <si>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</si>
  <si>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</si>
  <si>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</si>
  <si>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</si>
  <si>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</si>
  <si>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</si>
  <si>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</si>
  <si>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</si>
  <si>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</si>
  <si>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</si>
  <si>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</si>
  <si>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</si>
  <si>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</si>
  <si>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</si>
  <si>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</si>
  <si>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</si>
  <si>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</si>
  <si>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</si>
  <si>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</si>
  <si>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</si>
  <si>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</si>
  <si>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</si>
  <si>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</si>
  <si>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</si>
  <si>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</si>
  <si>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</si>
  <si>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</si>
  <si>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</si>
  <si>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</si>
  <si>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</si>
  <si>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</si>
  <si>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</si>
  <si>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</si>
  <si>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</si>
  <si>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</si>
  <si>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</si>
  <si>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</si>
  <si>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</si>
  <si>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</si>
  <si>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</si>
  <si>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</si>
  <si>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</si>
  <si>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</si>
  <si>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</si>
  <si>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</si>
  <si>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</si>
  <si>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</si>
  <si>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</si>
  <si>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</si>
  <si>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</si>
  <si>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</si>
  <si>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</si>
  <si>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</si>
  <si>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</si>
  <si>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</si>
  <si>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</si>
  <si>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</si>
  <si>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</si>
  <si>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</si>
  <si>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</si>
  <si>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</si>
  <si>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</si>
  <si>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</si>
  <si>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</si>
  <si>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</si>
  <si>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</si>
  <si>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</si>
  <si>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</si>
  <si>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</si>
  <si>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</si>
  <si>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</si>
  <si>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</si>
  <si>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</si>
  <si>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</si>
  <si>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</si>
  <si>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</si>
  <si>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</si>
  <si>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</si>
  <si>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</si>
  <si>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</si>
  <si>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</si>
  <si>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</si>
  <si>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</si>
  <si>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</si>
  <si>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</si>
  <si>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</si>
  <si>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</si>
  <si>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</si>
  <si>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</si>
  <si>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</si>
  <si>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</si>
  <si>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</si>
  <si>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</si>
  <si>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</si>
  <si>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</si>
  <si>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</si>
  <si>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</si>
  <si>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</si>
  <si>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</si>
  <si>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</si>
  <si>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</si>
  <si>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</si>
  <si>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</si>
  <si>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</si>
  <si>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</si>
  <si>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</si>
  <si>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</si>
  <si>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</si>
  <si>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</si>
  <si>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</si>
  <si>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</si>
  <si>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</si>
  <si>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</si>
  <si>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</si>
  <si>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</si>
  <si>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</si>
  <si>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</si>
  <si>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</si>
  <si>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</si>
  <si>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</si>
  <si>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</si>
  <si>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</si>
  <si>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</si>
  <si>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</si>
  <si>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</si>
  <si>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</si>
  <si>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</si>
  <si>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</si>
  <si>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</si>
  <si>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</si>
  <si>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</si>
  <si>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</si>
  <si>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</si>
  <si>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</si>
  <si>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</si>
  <si>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</si>
  <si>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</si>
  <si>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</si>
  <si>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</si>
  <si>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</si>
  <si>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</si>
  <si>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</si>
  <si>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</si>
  <si>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</si>
  <si>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</si>
  <si>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</si>
  <si>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</si>
  <si>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</si>
  <si>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</si>
  <si>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</si>
  <si>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</si>
  <si>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</si>
  <si>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</si>
  <si>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</si>
  <si>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</si>
  <si>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</si>
  <si>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</si>
  <si>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</si>
  <si>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</si>
  <si>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</si>
  <si>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</si>
  <si>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</si>
  <si>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</si>
  <si>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</si>
  <si>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</si>
  <si>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</si>
  <si>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</si>
  <si>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</si>
  <si>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</si>
  <si>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</si>
  <si>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</si>
  <si>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</si>
  <si>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</si>
  <si>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</si>
  <si>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</si>
  <si>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</si>
  <si>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</si>
  <si>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</si>
  <si>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</si>
  <si>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</si>
  <si>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</si>
  <si>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</si>
  <si>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</si>
  <si>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</si>
  <si>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</si>
  <si>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</si>
  <si>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</si>
  <si>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</si>
  <si>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</si>
  <si>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</si>
  <si>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</si>
  <si>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</si>
  <si>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</si>
  <si>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</si>
  <si>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</si>
  <si>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</si>
  <si>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</si>
  <si>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</si>
  <si>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</si>
  <si>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</si>
  <si>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</si>
  <si>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</si>
  <si>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</si>
  <si>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</si>
  <si>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</si>
  <si>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</si>
  <si>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</si>
  <si>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</si>
  <si>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</si>
  <si>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</si>
  <si>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</si>
  <si>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</si>
  <si>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</si>
  <si>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</si>
  <si>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</si>
  <si>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</si>
  <si>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</si>
  <si>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</si>
  <si>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</si>
  <si>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</si>
  <si>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</si>
  <si>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</si>
  <si>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</si>
  <si>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</si>
  <si>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</si>
  <si>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</si>
  <si>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</si>
  <si>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</si>
  <si>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</si>
  <si>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</si>
  <si>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</si>
  <si>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</si>
  <si>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</si>
  <si>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</si>
  <si>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</si>
  <si>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</si>
  <si>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</si>
  <si>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</si>
  <si>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</si>
  <si>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</si>
  <si>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</si>
  <si>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</si>
  <si>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</si>
  <si>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</si>
  <si>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</si>
  <si>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</si>
  <si>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</si>
  <si>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</si>
  <si>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</si>
  <si>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</si>
  <si>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</si>
  <si>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</si>
  <si>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</si>
  <si>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</si>
  <si>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</si>
  <si>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</si>
  <si>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</si>
  <si>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</si>
  <si>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</si>
  <si>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</si>
  <si>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</si>
  <si>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</si>
  <si>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</si>
  <si>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</si>
  <si>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</si>
  <si>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</si>
  <si>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</si>
  <si>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</si>
  <si>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</si>
  <si>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</si>
  <si>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</si>
  <si>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</si>
  <si>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</si>
  <si>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</si>
  <si>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</si>
  <si>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</si>
  <si>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</si>
  <si>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</si>
  <si>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</si>
  <si>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</si>
  <si>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</si>
  <si>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</si>
  <si>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</si>
  <si>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</si>
  <si>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</si>
  <si>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</si>
  <si>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</si>
  <si>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</si>
  <si>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</si>
  <si>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</si>
  <si>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</si>
  <si>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</si>
  <si>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</si>
  <si>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</si>
  <si>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</si>
  <si>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</si>
  <si>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</si>
  <si>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</si>
  <si>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</si>
  <si>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</si>
  <si>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</si>
  <si>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</si>
  <si>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</si>
  <si>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</si>
  <si>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</si>
  <si>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</si>
  <si>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</si>
  <si>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</si>
  <si>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</si>
  <si>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</si>
  <si>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</si>
  <si>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</si>
  <si>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</si>
  <si>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</si>
  <si>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</si>
  <si>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</si>
  <si>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</si>
  <si>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</si>
  <si>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</si>
  <si>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</si>
  <si>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</si>
  <si>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</si>
  <si>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</si>
  <si>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</si>
  <si>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</si>
  <si>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</si>
  <si>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</si>
  <si>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</si>
  <si>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</si>
  <si>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</si>
  <si>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</si>
  <si>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</si>
  <si>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</si>
  <si>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</si>
  <si>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</si>
  <si>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</si>
  <si>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</si>
  <si>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</si>
  <si>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</si>
  <si>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</si>
  <si>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</si>
  <si>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</si>
  <si>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</si>
  <si>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</si>
  <si>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</si>
  <si>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</si>
  <si>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</si>
  <si>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</si>
  <si>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</si>
  <si>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</si>
  <si>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</si>
  <si>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</si>
  <si>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</si>
  <si>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</si>
  <si>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</si>
  <si>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</si>
  <si>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</si>
  <si>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</si>
  <si>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</si>
  <si>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</si>
  <si>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</si>
  <si>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</si>
  <si>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</si>
  <si>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</si>
  <si>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</si>
  <si>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</si>
  <si>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</si>
  <si>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</si>
  <si>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</si>
  <si>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</si>
  <si>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</si>
  <si>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</si>
  <si>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</si>
  <si>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</si>
  <si>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</si>
  <si>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</si>
  <si>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</si>
  <si>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</si>
  <si>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</si>
  <si>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</si>
  <si>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</si>
  <si>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</si>
  <si>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</si>
  <si>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</si>
  <si>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</si>
  <si>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</si>
  <si>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</si>
  <si>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</si>
  <si>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</si>
  <si>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</si>
  <si>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</si>
  <si>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</si>
  <si>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</si>
  <si>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</si>
  <si>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</si>
  <si>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</si>
  <si>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</si>
  <si>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</si>
  <si>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</si>
  <si>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</si>
  <si>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</si>
  <si>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</si>
  <si>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</si>
  <si>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</si>
  <si>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</si>
  <si>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</si>
  <si>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</si>
  <si>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</si>
  <si>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</si>
  <si>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</si>
  <si>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</si>
  <si>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</si>
  <si>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</si>
  <si>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</si>
  <si>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</si>
  <si>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</si>
  <si>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</si>
  <si>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</si>
  <si>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</si>
  <si>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</si>
  <si>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</si>
  <si>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</si>
  <si>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</si>
  <si>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</si>
  <si>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</si>
  <si>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</si>
  <si>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</si>
  <si>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</si>
  <si>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</si>
  <si>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</si>
  <si>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</si>
  <si>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</si>
  <si>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</si>
  <si>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</si>
  <si>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</si>
  <si>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</si>
  <si>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</si>
  <si>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</si>
  <si>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</si>
  <si>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</si>
  <si>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</si>
  <si>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</si>
  <si>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</si>
  <si>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</si>
  <si>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</si>
  <si>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</si>
  <si>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</si>
  <si>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</si>
  <si>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</si>
  <si>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</si>
  <si>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</si>
  <si>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</si>
  <si>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</si>
  <si>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</si>
  <si>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</si>
  <si>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</si>
  <si>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</si>
  <si>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</si>
  <si>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</si>
  <si>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</si>
  <si>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</si>
  <si>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</si>
  <si>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</si>
  <si>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</si>
  <si>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</si>
  <si>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</si>
  <si>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</si>
  <si>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</si>
  <si>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</si>
  <si>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</si>
  <si>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</si>
  <si>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</si>
  <si>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</si>
  <si>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</si>
  <si>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</si>
  <si>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</si>
  <si>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</si>
  <si>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</si>
  <si>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</si>
  <si>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</si>
  <si>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</si>
  <si>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</si>
  <si>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</si>
  <si>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</si>
  <si>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</si>
  <si>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</si>
  <si>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</si>
  <si>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</si>
  <si>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</si>
  <si>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</si>
  <si>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</si>
  <si>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</si>
  <si>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</si>
  <si>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</si>
  <si>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</si>
  <si>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</si>
  <si>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</si>
  <si>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</si>
  <si>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</si>
  <si>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</si>
  <si>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</si>
  <si>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</si>
  <si>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</si>
  <si>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</si>
  <si>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</si>
  <si>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</si>
  <si>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</si>
  <si>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</si>
  <si>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</si>
  <si>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</si>
  <si>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</si>
  <si>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</si>
  <si>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</si>
  <si>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</si>
  <si>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</si>
  <si>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</si>
  <si>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</si>
  <si>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</si>
  <si>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</si>
  <si>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</si>
  <si>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</si>
  <si>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</si>
  <si>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</si>
  <si>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</si>
  <si>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</si>
  <si>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</si>
  <si>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</si>
  <si>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</si>
  <si>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</si>
  <si>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</si>
  <si>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</si>
  <si>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</si>
  <si>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</si>
  <si>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</si>
  <si>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</si>
  <si>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</si>
  <si>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</si>
  <si>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</si>
  <si>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</si>
  <si>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</si>
  <si>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</si>
  <si>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</si>
  <si>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</si>
  <si>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</si>
  <si>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</si>
  <si>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</si>
  <si>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</si>
  <si>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</si>
  <si>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</si>
  <si>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</si>
  <si>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</si>
  <si>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</si>
  <si>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</si>
  <si>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</si>
  <si>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</si>
  <si>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</si>
  <si>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</si>
  <si>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</si>
  <si>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</si>
  <si>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</si>
  <si>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</si>
  <si>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</si>
  <si>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</si>
  <si>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</si>
  <si>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</si>
  <si>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</si>
  <si>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</si>
  <si>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</si>
  <si>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</si>
  <si>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</si>
  <si>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</si>
  <si>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</si>
  <si>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</si>
  <si>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</si>
  <si>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</si>
  <si>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</si>
  <si>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</si>
  <si>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</si>
  <si>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</si>
  <si>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</si>
  <si>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</si>
  <si>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</si>
  <si>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</si>
  <si>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</si>
  <si>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</si>
  <si>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</si>
  <si>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</si>
  <si>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</si>
  <si>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</si>
  <si>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</si>
  <si>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</si>
  <si>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</si>
  <si>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</si>
  <si>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</si>
  <si>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</si>
  <si>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</si>
  <si>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</si>
  <si>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</si>
  <si>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</si>
  <si>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</si>
  <si>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</si>
  <si>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</si>
  <si>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</si>
  <si>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</si>
  <si>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</si>
  <si>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</si>
  <si>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</si>
  <si>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</si>
  <si>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</si>
  <si>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</si>
  <si>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</si>
  <si>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</si>
  <si>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</si>
  <si>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</si>
  <si>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</si>
  <si>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</si>
  <si>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</si>
  <si>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</si>
  <si>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</si>
  <si>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</si>
  <si>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</si>
  <si>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</si>
  <si>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</si>
  <si>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</si>
  <si>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</si>
  <si>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</si>
  <si>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</si>
  <si>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</si>
  <si>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</si>
  <si>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</si>
  <si>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</si>
  <si>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</si>
  <si>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</si>
  <si>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</si>
  <si>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</si>
  <si>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</si>
  <si>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</si>
  <si>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</si>
  <si>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</si>
  <si>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</si>
  <si>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</si>
  <si>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</si>
  <si>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</si>
  <si>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</si>
  <si>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</si>
  <si>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</si>
  <si>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</si>
  <si>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</si>
  <si>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</si>
  <si>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</si>
  <si>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</si>
  <si>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</si>
  <si>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</si>
  <si>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</si>
  <si>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</si>
  <si>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</si>
  <si>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</si>
  <si>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</si>
  <si>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</si>
  <si>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</si>
  <si>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</si>
  <si>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</si>
  <si>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</si>
  <si>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</si>
  <si>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</si>
  <si>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</si>
  <si>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</si>
  <si>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</si>
  <si>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</si>
  <si>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</si>
  <si>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</si>
  <si>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</si>
  <si>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</si>
  <si>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</si>
  <si>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</si>
  <si>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</si>
  <si>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</si>
  <si>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</si>
  <si>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</si>
  <si>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</si>
  <si>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</si>
  <si>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</si>
  <si>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</si>
  <si>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</si>
  <si>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</si>
  <si>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</si>
  <si>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</si>
  <si>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</si>
  <si>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</si>
  <si>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</si>
  <si>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</si>
  <si>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</si>
  <si>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</si>
  <si>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</si>
  <si>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</si>
  <si>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</si>
  <si>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</si>
  <si>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</si>
  <si>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</si>
  <si>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</si>
  <si>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</si>
  <si>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</si>
  <si>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</si>
  <si>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</si>
  <si>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</si>
  <si>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</si>
  <si>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</si>
  <si>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</si>
  <si>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</si>
  <si>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</si>
  <si>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</si>
  <si>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</si>
  <si>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</si>
  <si>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</si>
  <si>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</si>
  <si>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</si>
  <si>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</si>
  <si>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</si>
  <si>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</si>
  <si>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</si>
  <si>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</si>
  <si>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</si>
  <si>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</si>
  <si>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</si>
  <si>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</si>
  <si>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</si>
  <si>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</si>
  <si>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</si>
  <si>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</si>
  <si>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</si>
  <si>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</si>
  <si>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</si>
  <si>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</si>
  <si>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</si>
  <si>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</si>
  <si>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</si>
  <si>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</si>
  <si>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</si>
  <si>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</si>
  <si>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</si>
  <si>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</si>
  <si>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</si>
  <si>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</si>
  <si>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</si>
  <si>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</si>
  <si>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</si>
  <si>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</si>
  <si>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</si>
  <si>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</si>
  <si>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</si>
  <si>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</si>
  <si>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</si>
  <si>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</si>
  <si>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</si>
  <si>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</si>
  <si>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</si>
  <si>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</si>
  <si>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</si>
  <si>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</si>
  <si>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</si>
  <si>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</si>
  <si>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</si>
  <si>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</si>
  <si>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</si>
  <si>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</si>
  <si>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</si>
  <si>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</si>
  <si>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</si>
  <si>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</si>
  <si>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</si>
  <si>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</si>
  <si>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</si>
  <si>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</si>
  <si>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</si>
  <si>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</si>
  <si>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</si>
  <si>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</si>
  <si>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</si>
  <si>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</si>
  <si>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</si>
  <si>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</si>
  <si>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</si>
  <si>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</si>
  <si>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</si>
  <si>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</si>
  <si>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</si>
  <si>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</si>
  <si>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</si>
  <si>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</si>
  <si>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</si>
  <si>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</si>
  <si>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</si>
  <si>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</si>
  <si>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</si>
  <si>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</si>
  <si>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</si>
  <si>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</si>
  <si>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</si>
  <si>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</si>
  <si>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</si>
  <si>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</si>
  <si>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</si>
  <si>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</si>
  <si>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</si>
  <si>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</si>
  <si>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</si>
  <si>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</si>
  <si>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</si>
  <si>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</si>
  <si>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</si>
  <si>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</si>
  <si>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</si>
  <si>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</si>
  <si>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</si>
  <si>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</si>
  <si>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</si>
  <si>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</si>
  <si>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</si>
  <si>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</si>
  <si>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</si>
  <si>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</si>
  <si>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</si>
  <si>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</si>
  <si>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</si>
  <si>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</si>
  <si>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</si>
  <si>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</si>
  <si>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</si>
  <si>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</si>
  <si>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</si>
  <si>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</si>
  <si>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</si>
  <si>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</si>
  <si>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</si>
  <si>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</si>
  <si>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</si>
  <si>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</si>
  <si>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</si>
  <si>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</si>
  <si>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</si>
  <si>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</si>
  <si>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</si>
  <si>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</si>
  <si>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</si>
  <si>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</si>
  <si>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</si>
  <si>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</si>
  <si>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</si>
  <si>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</si>
  <si>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</si>
  <si>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</si>
  <si>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</si>
  <si>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</si>
  <si>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</si>
  <si>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</si>
  <si>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</si>
  <si>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</si>
  <si>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</si>
  <si>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</si>
  <si>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</si>
  <si>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</si>
  <si>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</si>
  <si>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</si>
  <si>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</si>
  <si>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</si>
  <si>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</si>
  <si>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</si>
  <si>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</si>
  <si>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</si>
  <si>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</si>
  <si>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</si>
  <si>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</si>
  <si>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</si>
  <si>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</si>
  <si>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</si>
  <si>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</si>
  <si>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</si>
  <si>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</si>
  <si>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</si>
  <si>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</si>
  <si>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</si>
  <si>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</si>
  <si>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</si>
  <si>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</si>
  <si>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</si>
  <si>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</si>
  <si>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</si>
  <si>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</si>
  <si>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</si>
  <si>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</si>
  <si>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</si>
  <si>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</si>
  <si>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</si>
  <si>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</si>
  <si>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</si>
  <si>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</si>
  <si>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</si>
  <si>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</si>
  <si>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</si>
  <si>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</si>
  <si>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</si>
  <si>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</si>
  <si>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</si>
  <si>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</si>
  <si>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</si>
  <si>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</si>
  <si>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</si>
  <si>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</si>
  <si>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</si>
  <si>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</si>
  <si>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</si>
  <si>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</si>
  <si>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</si>
  <si>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</si>
  <si>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</si>
  <si>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</si>
  <si>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</si>
  <si>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</si>
  <si>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</si>
  <si>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</si>
  <si>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</si>
  <si>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</si>
  <si>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</si>
  <si>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</si>
  <si>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</si>
  <si>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</si>
  <si>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</si>
  <si>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</si>
  <si>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</si>
  <si>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</si>
  <si>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</si>
  <si>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</si>
  <si>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</si>
  <si>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</si>
  <si>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</si>
  <si>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</si>
  <si>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</si>
  <si>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</si>
  <si>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</si>
  <si>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</si>
  <si>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</si>
  <si>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</si>
  <si>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</si>
  <si>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</si>
  <si>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</si>
  <si>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</si>
  <si>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</si>
  <si>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</si>
  <si>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</si>
  <si>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</si>
  <si>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</si>
  <si>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</si>
  <si>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</si>
  <si>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</si>
  <si>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</si>
  <si>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</si>
  <si>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</si>
  <si>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</si>
  <si>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</si>
  <si>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</si>
  <si>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</si>
  <si>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</si>
  <si>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</si>
  <si>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</si>
  <si>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</si>
  <si>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</si>
  <si>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</si>
  <si>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</si>
  <si>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</si>
  <si>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</si>
  <si>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</si>
  <si>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</si>
  <si>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</si>
  <si>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</si>
  <si>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</si>
  <si>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</si>
  <si>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</si>
  <si>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</si>
  <si>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</si>
  <si>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</si>
  <si>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</si>
  <si>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</si>
  <si>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</si>
  <si>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</si>
  <si>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</si>
  <si>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</si>
  <si>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</si>
  <si>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</si>
  <si>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</si>
  <si>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</si>
  <si>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</si>
  <si>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</si>
  <si>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</si>
  <si>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</si>
  <si>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</si>
  <si>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</si>
  <si>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</si>
  <si>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</si>
  <si>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</si>
  <si>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</si>
  <si>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</si>
  <si>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</si>
  <si>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</si>
  <si>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</si>
  <si>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</si>
  <si>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</si>
  <si>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</si>
  <si>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</si>
  <si>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</si>
  <si>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</si>
  <si>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</si>
  <si>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</si>
  <si>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</si>
  <si>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</si>
  <si>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</si>
  <si>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</si>
  <si>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</si>
  <si>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</si>
  <si>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</si>
  <si>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</si>
  <si>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</si>
  <si>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</si>
  <si>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</si>
  <si>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</si>
  <si>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</si>
  <si>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</si>
  <si>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</si>
  <si>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</si>
  <si>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</si>
  <si>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</si>
  <si>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</si>
  <si>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</si>
  <si>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</si>
  <si>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</si>
  <si>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</si>
  <si>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</si>
  <si>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</si>
  <si>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</si>
  <si>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</si>
  <si>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</si>
  <si>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</si>
  <si>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</si>
  <si>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</si>
  <si>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</si>
  <si>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</si>
  <si>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</si>
  <si>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</si>
  <si>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</si>
  <si>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</si>
  <si>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</si>
  <si>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</si>
  <si>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</si>
  <si>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</si>
  <si>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</si>
  <si>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</si>
  <si>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</si>
  <si>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</si>
  <si>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</si>
  <si>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</si>
  <si>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</si>
  <si>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</si>
  <si>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</si>
  <si>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</si>
  <si>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</si>
  <si>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</si>
  <si>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</si>
  <si>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</si>
  <si>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</si>
  <si>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</si>
  <si>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</si>
  <si>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</si>
  <si>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</si>
  <si>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</si>
  <si>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</si>
  <si>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</si>
  <si>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</si>
  <si>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</si>
  <si>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</si>
  <si>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</si>
  <si>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</si>
  <si>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</si>
  <si>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</si>
  <si>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</si>
  <si>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</si>
  <si>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</si>
  <si>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</si>
  <si>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</si>
  <si>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</si>
  <si>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</si>
  <si>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</si>
  <si>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</si>
  <si>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</si>
  <si>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</si>
  <si>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</si>
  <si>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</si>
  <si>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</si>
  <si>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</si>
  <si>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</si>
  <si>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</si>
  <si>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</si>
  <si>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</si>
  <si>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</si>
  <si>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</si>
  <si>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</si>
  <si>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</si>
  <si>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</si>
  <si>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</si>
  <si>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</si>
  <si>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</si>
  <si>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</si>
  <si>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</si>
  <si>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</si>
  <si>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</si>
  <si>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</si>
  <si>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</si>
  <si>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</si>
  <si>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</si>
  <si>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</si>
  <si>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</si>
  <si>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</si>
  <si>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</si>
  <si>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</si>
  <si>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</si>
  <si>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</si>
  <si>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</si>
  <si>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</si>
  <si>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</si>
  <si>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</si>
  <si>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</si>
  <si>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</si>
  <si>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</si>
  <si>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</si>
  <si>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</si>
  <si>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</si>
  <si>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</si>
  <si>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</si>
  <si>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</si>
  <si>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</si>
  <si>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</si>
  <si>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</si>
  <si>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</si>
  <si>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</si>
  <si>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</si>
  <si>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</si>
  <si>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</si>
  <si>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</si>
  <si>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</si>
  <si>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</si>
  <si>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</si>
  <si>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</si>
  <si>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</si>
  <si>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</si>
  <si>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</si>
  <si>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</si>
  <si>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</si>
  <si>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</si>
  <si>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</si>
  <si>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</si>
  <si>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</si>
  <si>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</si>
  <si>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</si>
  <si>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</si>
  <si>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</si>
  <si>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</si>
  <si>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</si>
  <si>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</si>
  <si>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</si>
  <si>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</si>
  <si>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</si>
  <si>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</si>
  <si>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</si>
  <si>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</si>
  <si>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</si>
  <si>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</si>
  <si>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</si>
  <si>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</si>
  <si>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</si>
  <si>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</si>
  <si>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</si>
  <si>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</si>
  <si>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</si>
  <si>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</si>
  <si>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</si>
  <si>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</si>
  <si>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</si>
  <si>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</si>
  <si>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</si>
  <si>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</si>
  <si>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</si>
  <si>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</si>
  <si>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</si>
  <si>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</si>
  <si>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</si>
  <si>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</si>
  <si>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</si>
  <si>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</si>
  <si>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</si>
  <si>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</si>
  <si>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</si>
  <si>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</si>
  <si>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</si>
  <si>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</si>
  <si>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</si>
  <si>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</si>
  <si>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</si>
  <si>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</si>
  <si>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</si>
  <si>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</si>
  <si>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</si>
  <si>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</si>
  <si>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</si>
  <si>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</si>
  <si>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</si>
  <si>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</si>
  <si>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</si>
  <si>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</si>
  <si>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</si>
  <si>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</si>
  <si>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</si>
  <si>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</si>
  <si>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</si>
  <si>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</si>
  <si>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</si>
  <si>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</si>
  <si>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</si>
  <si>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</si>
  <si>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</si>
  <si>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</si>
  <si>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</si>
  <si>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</si>
  <si>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</si>
  <si>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</si>
  <si>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</si>
  <si>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</si>
  <si>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</si>
  <si>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</si>
  <si>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</si>
  <si>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</si>
  <si>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</si>
  <si>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</si>
  <si>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</si>
  <si>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</si>
  <si>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</si>
  <si>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</si>
  <si>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</si>
  <si>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</si>
  <si>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</si>
  <si>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</si>
  <si>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</si>
  <si>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</si>
  <si>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</si>
  <si>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</si>
  <si>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</si>
  <si>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</si>
  <si>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</si>
  <si>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</si>
  <si>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</si>
  <si>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</si>
  <si>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</si>
  <si>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</si>
  <si>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</si>
  <si>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</si>
  <si>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</si>
  <si>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</si>
  <si>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</si>
  <si>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</si>
  <si>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</si>
  <si>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</si>
  <si>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</si>
  <si>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</si>
  <si>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</si>
  <si>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</si>
  <si>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</si>
  <si>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</si>
  <si>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</si>
  <si>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</si>
  <si>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</si>
  <si>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</si>
  <si>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</si>
  <si>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</si>
  <si>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</si>
  <si>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</si>
  <si>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</si>
  <si>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</si>
  <si>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</si>
  <si>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</si>
  <si>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</si>
  <si>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</si>
  <si>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</si>
  <si>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</si>
  <si>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</si>
  <si>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</si>
  <si>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</si>
  <si>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</si>
  <si>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</si>
  <si>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</si>
  <si>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</si>
  <si>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</si>
  <si>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</si>
  <si>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</si>
  <si>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</si>
  <si>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</si>
  <si>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</si>
  <si>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</si>
  <si>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</si>
  <si>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</si>
  <si>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</si>
  <si>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</si>
  <si>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</si>
  <si>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</si>
  <si>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</si>
  <si>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</si>
  <si>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</si>
  <si>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</si>
  <si>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</si>
  <si>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</si>
  <si>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</si>
  <si>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</si>
  <si>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</si>
  <si>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</si>
  <si>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</si>
  <si>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</si>
  <si>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</si>
  <si>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</si>
  <si>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</si>
  <si>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</si>
  <si>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</si>
  <si>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</si>
  <si>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</si>
  <si>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</si>
  <si>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</si>
  <si>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</si>
  <si>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</si>
  <si>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</si>
  <si>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</si>
  <si>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</si>
  <si>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</si>
  <si>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</si>
  <si>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</si>
  <si>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</si>
  <si>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</si>
  <si>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</si>
  <si>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</si>
  <si>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</si>
  <si>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</si>
  <si>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</si>
  <si>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</si>
  <si>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</si>
  <si>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</si>
  <si>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</si>
  <si>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</si>
  <si>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</si>
  <si>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</si>
  <si>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</si>
  <si>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</si>
  <si>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</si>
  <si>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</si>
  <si>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</si>
  <si>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</si>
  <si>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</si>
  <si>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</si>
  <si>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</si>
  <si>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</si>
  <si>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</si>
  <si>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</si>
  <si>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</si>
  <si>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</si>
  <si>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</si>
  <si>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</si>
  <si>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</si>
  <si>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</si>
  <si>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</si>
  <si>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</si>
  <si>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</si>
  <si>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</si>
  <si>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</si>
  <si>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</si>
  <si>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</si>
  <si>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</si>
  <si>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</si>
  <si>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</si>
  <si>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</si>
  <si>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</si>
  <si>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</si>
  <si>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</si>
  <si>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</si>
  <si>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</si>
  <si>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</si>
  <si>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</si>
  <si>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</si>
  <si>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</si>
  <si>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</si>
  <si>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</si>
  <si>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</si>
  <si>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</si>
  <si>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</si>
  <si>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</si>
  <si>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</si>
  <si>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</si>
  <si>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</si>
  <si>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</si>
  <si>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</si>
  <si>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</si>
  <si>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</si>
  <si>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</si>
  <si>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</si>
  <si>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</si>
  <si>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</si>
  <si>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</si>
  <si>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</si>
  <si>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</si>
  <si>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</si>
  <si>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</si>
  <si>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</si>
  <si>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</si>
  <si>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</si>
  <si>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</si>
  <si>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</si>
  <si>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</si>
  <si>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</si>
  <si>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</si>
  <si>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</si>
  <si>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</si>
  <si>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</si>
  <si>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</si>
  <si>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</si>
  <si>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</si>
  <si>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</si>
  <si>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</si>
  <si>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</si>
  <si>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</si>
  <si>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</si>
  <si>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</si>
  <si>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</si>
  <si>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</si>
  <si>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</si>
  <si>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</si>
  <si>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</si>
  <si>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</si>
  <si>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</si>
  <si>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</si>
  <si>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</si>
  <si>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</si>
  <si>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</si>
  <si>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</si>
  <si>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</si>
  <si>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</si>
  <si>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</si>
  <si>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</si>
  <si>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</si>
  <si>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</si>
  <si>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</si>
  <si>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</si>
  <si>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</si>
  <si>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</si>
  <si>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</si>
  <si>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</si>
  <si>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</si>
  <si>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</si>
  <si>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</si>
  <si>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</si>
  <si>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</si>
  <si>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</si>
  <si>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</si>
  <si>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</si>
  <si>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</si>
  <si>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</si>
  <si>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</si>
  <si>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</si>
  <si>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</si>
  <si>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</si>
  <si>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</si>
  <si>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</si>
  <si>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</si>
  <si>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</si>
  <si>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</si>
  <si>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</si>
  <si>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</si>
  <si>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</si>
  <si>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</si>
  <si>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</si>
  <si>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</si>
  <si>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</si>
  <si>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</si>
  <si>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</si>
  <si>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</si>
  <si>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</si>
  <si>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</si>
  <si>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</si>
  <si>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</si>
  <si>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</si>
  <si>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</si>
  <si>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</si>
  <si>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</si>
  <si>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</si>
  <si>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</si>
  <si>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</si>
  <si>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</si>
  <si>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</si>
  <si>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</si>
  <si>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</si>
  <si>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</si>
  <si>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</si>
  <si>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</si>
  <si>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</si>
  <si>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</si>
  <si>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</si>
  <si>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</si>
  <si>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</si>
  <si>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</si>
  <si>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</si>
  <si>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</si>
  <si>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</si>
  <si>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</si>
  <si>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</si>
  <si>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</si>
  <si>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</si>
  <si>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</si>
  <si>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</si>
  <si>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</si>
  <si>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</si>
  <si>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</si>
  <si>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</si>
  <si>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</si>
  <si>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</si>
  <si>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</si>
  <si>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</si>
  <si>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</si>
  <si>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</si>
  <si>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</si>
  <si>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</si>
  <si>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</si>
  <si>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</si>
  <si>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</si>
  <si>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</si>
  <si>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</si>
  <si>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</si>
  <si>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</si>
  <si>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</si>
  <si>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</si>
  <si>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</si>
  <si>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</si>
  <si>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</si>
  <si>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</si>
  <si>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</si>
  <si>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</si>
  <si>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</si>
  <si>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</si>
  <si>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</si>
  <si>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</si>
  <si>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</si>
  <si>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</si>
  <si>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</si>
  <si>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</si>
  <si>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</si>
  <si>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</si>
  <si>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</si>
  <si>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</si>
  <si>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</si>
  <si>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</si>
  <si>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</si>
  <si>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</si>
  <si>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</si>
  <si>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</si>
  <si>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</si>
  <si>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</si>
  <si>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</si>
  <si>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</si>
  <si>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</si>
  <si>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</si>
  <si>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</si>
  <si>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</si>
  <si>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</si>
  <si>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</si>
  <si>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</si>
  <si>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</si>
  <si>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</si>
  <si>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</si>
  <si>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</si>
  <si>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</si>
  <si>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</si>
  <si>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</si>
  <si>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</si>
  <si>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</si>
  <si>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</si>
  <si>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</si>
  <si>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</si>
  <si>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</si>
  <si>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</si>
  <si>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</si>
  <si>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</si>
  <si>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</si>
  <si>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</si>
  <si>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</si>
  <si>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</si>
  <si>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</si>
  <si>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</si>
  <si>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</si>
  <si>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</si>
  <si>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</si>
  <si>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</si>
  <si>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</si>
  <si>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</si>
  <si>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</si>
  <si>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</si>
  <si>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</si>
  <si>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</si>
  <si>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</si>
  <si>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</si>
  <si>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</si>
  <si>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</si>
  <si>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</si>
  <si>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</si>
  <si>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</si>
  <si>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</si>
  <si>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</si>
  <si>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</si>
  <si>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</si>
  <si>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</si>
  <si>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</si>
  <si>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</si>
  <si>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</si>
  <si>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</si>
  <si>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</si>
  <si>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</si>
  <si>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</si>
  <si>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</si>
  <si>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</si>
  <si>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</si>
  <si>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</si>
  <si>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</si>
  <si>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</si>
  <si>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</si>
  <si>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</si>
  <si>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</si>
  <si>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</si>
  <si>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</si>
  <si>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</si>
  <si>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</si>
  <si>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</si>
  <si>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</si>
  <si>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</si>
  <si>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</si>
  <si>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</si>
  <si>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</si>
  <si>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</si>
  <si>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</si>
  <si>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</si>
  <si>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</si>
  <si>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</si>
  <si>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</si>
  <si>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</si>
  <si>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</si>
  <si>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</si>
  <si>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</si>
  <si>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</si>
  <si>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</si>
  <si>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</si>
  <si>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</si>
  <si>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</si>
  <si>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</si>
  <si>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</si>
  <si>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</si>
  <si>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</si>
  <si>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</si>
  <si>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</si>
  <si>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</si>
  <si>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</si>
  <si>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</si>
  <si>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</si>
  <si>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</si>
  <si>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</si>
  <si>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</si>
  <si>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</si>
  <si>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</si>
  <si>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</si>
  <si>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</si>
  <si>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</si>
  <si>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</si>
  <si>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</si>
  <si>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</si>
  <si>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</si>
  <si>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</si>
  <si>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</si>
  <si>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</si>
  <si>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</si>
  <si>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</si>
  <si>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</si>
  <si>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</si>
  <si>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</si>
  <si>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</si>
  <si>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</si>
  <si>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</si>
  <si>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</si>
  <si>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</si>
  <si>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</si>
  <si>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</si>
  <si>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</si>
  <si>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</si>
  <si>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</si>
  <si>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</si>
  <si>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</si>
  <si>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</si>
  <si>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</si>
  <si>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</si>
  <si>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</si>
  <si>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</si>
  <si>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</si>
  <si>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</si>
  <si>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</si>
  <si>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</si>
  <si>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</si>
  <si>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</si>
  <si>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</si>
  <si>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</si>
  <si>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</si>
  <si>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</si>
  <si>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</si>
  <si>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</si>
  <si>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</si>
  <si>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</si>
  <si>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</si>
  <si>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</si>
  <si>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</si>
  <si>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</si>
  <si>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</si>
  <si>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</si>
  <si>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</si>
  <si>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</si>
  <si>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</si>
  <si>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</si>
  <si>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</si>
  <si>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</si>
  <si>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</si>
  <si>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</si>
  <si>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</si>
  <si>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</si>
  <si>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</si>
  <si>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</si>
  <si>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</si>
  <si>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</si>
  <si>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</si>
  <si>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</si>
  <si>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</si>
  <si>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</si>
  <si>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</si>
  <si>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</si>
  <si>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</si>
  <si>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</si>
  <si>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</si>
  <si>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</si>
  <si>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</si>
  <si>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</si>
  <si>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</si>
  <si>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</si>
  <si>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</si>
  <si>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</si>
  <si>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</si>
  <si>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</si>
  <si>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</si>
  <si>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</si>
  <si>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</si>
  <si>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</si>
  <si>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</si>
  <si>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</si>
  <si>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</si>
  <si>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</si>
  <si>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</si>
  <si>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</si>
  <si>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</si>
  <si>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</si>
  <si>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</si>
  <si>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</si>
  <si>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</si>
  <si>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</si>
  <si>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</si>
  <si>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</si>
  <si>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</si>
  <si>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</si>
  <si>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</si>
  <si>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</si>
  <si>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</si>
  <si>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</si>
  <si>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</si>
  <si>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</si>
  <si>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</si>
  <si>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</si>
  <si>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</si>
  <si>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</si>
  <si>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</si>
  <si>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</si>
  <si>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</si>
  <si>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</si>
  <si>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</si>
  <si>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</si>
  <si>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</si>
  <si>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</si>
  <si>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</si>
  <si>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</si>
  <si>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</si>
  <si>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</si>
  <si>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</si>
  <si>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</si>
  <si>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</si>
  <si>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</si>
  <si>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</si>
  <si>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</si>
  <si>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</si>
  <si>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</si>
  <si>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</si>
  <si>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</si>
  <si>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</si>
  <si>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</si>
  <si>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</si>
  <si>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</si>
  <si>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</si>
  <si>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</si>
  <si>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</si>
  <si>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</si>
  <si>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</si>
  <si>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</si>
  <si>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</si>
  <si>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</si>
  <si>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</si>
  <si>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</si>
  <si>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</si>
  <si>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</si>
  <si>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</si>
  <si>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</si>
  <si>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</si>
  <si>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</si>
  <si>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</si>
  <si>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</si>
  <si>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</si>
  <si>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</si>
  <si>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</si>
  <si>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</si>
  <si>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</si>
  <si>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</si>
  <si>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</si>
  <si>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</si>
  <si>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</si>
  <si>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</si>
  <si>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</si>
  <si>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</si>
  <si>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</si>
  <si>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</si>
  <si>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</si>
  <si>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</si>
  <si>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</si>
  <si>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</si>
  <si>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</si>
  <si>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</si>
  <si>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</si>
  <si>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</si>
  <si>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</si>
  <si>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</si>
  <si>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</si>
  <si>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</si>
  <si>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</si>
  <si>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</si>
  <si>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</si>
  <si>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</si>
  <si>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</si>
  <si>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</si>
  <si>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</si>
  <si>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</si>
  <si>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</si>
  <si>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</si>
  <si>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</si>
  <si>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</si>
  <si>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</si>
  <si>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</si>
  <si>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</si>
  <si>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</si>
  <si>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</si>
  <si>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</si>
  <si>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</si>
  <si>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</si>
  <si>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</si>
  <si>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</si>
  <si>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</si>
  <si>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</si>
  <si>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</si>
  <si>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</si>
  <si>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</si>
  <si>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</si>
  <si>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</si>
  <si>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</si>
  <si>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</si>
  <si>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</si>
  <si>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</si>
  <si>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</si>
  <si>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</si>
  <si>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</si>
  <si>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</si>
  <si>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</si>
  <si>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</si>
  <si>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</si>
  <si>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</si>
  <si>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</si>
  <si>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</si>
  <si>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</si>
  <si>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</si>
  <si>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</si>
  <si>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</si>
  <si>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</si>
  <si>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</si>
  <si>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</si>
  <si>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</si>
  <si>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</si>
  <si>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</si>
  <si>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</si>
  <si>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</si>
  <si>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</si>
  <si>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</si>
  <si>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</si>
  <si>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</si>
  <si>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</si>
  <si>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</si>
  <si>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</si>
  <si>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</si>
  <si>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</si>
  <si>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</si>
  <si>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</si>
  <si>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</si>
  <si>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</si>
  <si>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</si>
  <si>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</si>
  <si>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</si>
  <si>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</si>
  <si>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</si>
  <si>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</si>
  <si>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</si>
  <si>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</si>
  <si>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</si>
  <si>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</si>
  <si>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</si>
  <si>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</si>
  <si>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</si>
  <si>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</si>
  <si>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</si>
  <si>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</si>
  <si>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</si>
  <si>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</si>
  <si>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</si>
  <si>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</si>
  <si>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</si>
  <si>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</si>
  <si>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</si>
  <si>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</si>
  <si>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</si>
  <si>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</si>
  <si>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</si>
  <si>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PCM-20251206-00001387</t>
  </si>
  <si>
    <t>BUR0697</t>
  </si>
  <si>
    <t>ETA 30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</si>
  <si>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</si>
  <si>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</si>
  <si>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</si>
  <si>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</si>
  <si>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</si>
  <si>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</si>
  <si>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</si>
  <si>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</si>
  <si>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</si>
  <si>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</si>
  <si>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</si>
  <si>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</si>
  <si>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</si>
  <si>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</si>
  <si>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</si>
  <si>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</si>
  <si>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</si>
  <si>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</si>
  <si>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PCM-20251206-00001409</t>
  </si>
  <si>
    <t>EM Team on the way ETA: 30 Mins</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</si>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</sst>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334.78493333333608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45997.733359259262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45997.733359259262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45997.733359259262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45997.733359259262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45997.733359259262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45997.733359259262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45997.733359259262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45997.733359259262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45997.733359259262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45997.733359259262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45997.733359259262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45997.733359259262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45997.733359259262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45997.733359259262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45997.733359259262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45997.733359259262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45997.733359259262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45997.733359259262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45997.733359259262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45997.733359259262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45997.733359259262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45997.733359259262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45997.733359259262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45997.733359259262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45997.733359259262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45997.733359259262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45997.733359259262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45997.733359259262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45997.733359259262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45997.733359259262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45997.733359259262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45997.733359259262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45997.733359259262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45997.733359259262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45997.733359259262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45997.733359259262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45997.733359259262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45997.733359259262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45997.733359259262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45997.733359259262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45997.733359259262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45997.733359259262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45997.733359259262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45997.733359259262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45997.733359259262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45997.733359259262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45997.733359259262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45997.733359259262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45997.733359259262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45997.733359259262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45997.733359259262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45997.733359259262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45997.733359259262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45997.733359259262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45997.733359259262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45997.733359259262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45997.733359259262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45997.733359259262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45997.733359259262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45997.733359259262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45997.733359259262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45997.733359259262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45997.733359259262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45997.733359259262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45997.733359259262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45997.733359259262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45997.733359259262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45997.733359259262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45997.733359259262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45997.733359259262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45997.733359259262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45997.733359259262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45997.733359259262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45997.733359259262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45997.733359259262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45997.733359259262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45997.733359259262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45997.733359259262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45997.733359259262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45997.733359259262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45997.733359259262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45997.733359259262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45997.733359259262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45997.733359259262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45997.733359259262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45997.733359259262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45997.733359259262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45997.733359259262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45997.733359259262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45997.733359259262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45997.733359259262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45997.733359259262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45997.733359259262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45997.733359259262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45997.733359259262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45997.733359259262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45997.733359259262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45997.733359259262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45997.733359259262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45997.733359259262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45997.733359259262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45997.733359259262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45997.733359259262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45997.733359259262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45997.733359259262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45997.733359259262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45997.733359259262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45997.733359259262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45997.733359259262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45997.733359259262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45997.733359259262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45997.733359259262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45997.733359259262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45997.733359259262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45997.733359259262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45997.733359259262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45997.733359259262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45997.733359259262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45997.733359259262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45997.733359259262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45997.733359259262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45997.733359259262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45997.733359259262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45997.733359259262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45997.733359259262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45997.733359259262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45997.733359259262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45997.733359259262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45997.733359259262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45997.733359259262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45997.733359259262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45997.733359259262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45997.733359259262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45997.733359259262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45997.733359259262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45997.733359259262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45997.733359259262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45997.733359259262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45997.733359259262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45997.733359259262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45997.733359259262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45997.733359259262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45997.733359259262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45997.733359259262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45997.733359259262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45997.733359259262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45997.733359259262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45997.733359259262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45997.733359259262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45997.733359259262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45997.733359259262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45997.733359259262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45997.733359259262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45997.733359259262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45997.733359259262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45997.733359259262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45997.733359259262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45997.733359259262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45997.733359259262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45997.733359259262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45997.733359259262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45997.733359259262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45997.733359259262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45997.733359259262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45997.733359259262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45997.733359259262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45997.733359259262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45997.733359259262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45997.733359259262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45997.733359259262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45997.733359259262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45997.733359259262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45997.733359259262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45997.733359259262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45997.733359259262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45997.733359259262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45997.733359259262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45997.733359259262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45997.733359259262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45997.733359259262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45997.733359259262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45997.733359259262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45997.733359259262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45997.733359259262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45997.733359259262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45997.733359259262</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45997.733359259262</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172.73352129630075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13.345940277780755</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0.37797731481987284</v>
      </c>
      <c r="H5" s="71">
        <v>45997.339432870373</v>
      </c>
      <c r="I5" s="58" t="str">
        <f>IFERROR(VLOOKUP(D5,DB!A:F,6,0),"")</f>
        <v>SCECO</v>
      </c>
      <c r="J5" s="58" t="str">
        <f>IFERROR(VLOOKUP(D5,DB!A:G,7,0),"")</f>
        <v>Dead</v>
      </c>
      <c r="K5" s="82" t="s">
        <v>39118</v>
      </c>
      <c r="L5" s="58" t="str">
        <f>IFERROR(VLOOKUP(D5,DB!A:I,9,0),"")</f>
        <v>Latis</v>
      </c>
    </row>
    <row r="6" spans="1:12" s="155" customFormat="1" ht="31.5" customHeight="1">
      <c r="A6" s="156" t="s">
        <v>39119</v>
      </c>
      <c r="B6" s="58" t="str">
        <f>IFERROR(VLOOKUP(D6,DB!A:K,11,0),"")</f>
        <v>R2</v>
      </c>
      <c r="C6" s="58">
        <v>1</v>
      </c>
      <c r="D6" s="58" t="s">
        <v>25914</v>
      </c>
      <c r="E6" s="58" t="s">
        <v>39109</v>
      </c>
      <c r="F6" s="71">
        <v>45997.700995370367</v>
      </c>
      <c r="G6" s="72">
        <f ca="1">IFERROR(NOW()-F6,"-")</f>
        <v>3.2363888894906268E-2</v>
      </c>
      <c r="H6" s="71">
        <v>45997.687881944446</v>
      </c>
      <c r="I6" s="58" t="str">
        <f>IFERROR(VLOOKUP(D6,DB!A:F,6,0),"")</f>
        <v>Generator-SG</v>
      </c>
      <c r="J6" s="58" t="str">
        <f>IFERROR(VLOOKUP(D6,DB!A:G,7,0),"")</f>
        <v>Weak</v>
      </c>
      <c r="K6" s="82" t="s">
        <v>39120</v>
      </c>
      <c r="L6" s="58" t="str">
        <f>IFERROR(VLOOKUP(D6,DB!A:I,9,0),"")</f>
        <v>Latis</v>
      </c>
    </row>
    <row r="7" spans="1:12" ht="31.5" customHeight="1">
      <c r="A7" s="96" t="s">
        <v>39121</v>
      </c>
      <c r="B7" s="18" t="s">
        <v>27</v>
      </c>
      <c r="C7" s="58">
        <v>1</v>
      </c>
      <c r="D7" s="18" t="s">
        <v>39122</v>
      </c>
      <c r="E7" s="58" t="s">
        <v>39109</v>
      </c>
      <c r="F7" s="97">
        <v>45997.70579861111</v>
      </c>
      <c r="G7" s="98">
        <f ca="1">IFERROR(NOW()-F7,"-")</f>
        <v>2.7560648151848E-2</v>
      </c>
      <c r="H7" s="154">
        <v>45997.699803240743</v>
      </c>
      <c r="I7" s="18" t="str">
        <f>IFERROR(VLOOKUP(D7,DB!A:F,6,0),"")</f>
        <v/>
      </c>
      <c r="J7" s="18" t="str">
        <f>IFERROR(VLOOKUP(D7,DB!A:G,7,0),"")</f>
        <v/>
      </c>
      <c r="K7" s="19" t="s">
        <v>39123</v>
      </c>
      <c r="L7" s="58" t="s">
        <v>8215</v>
      </c>
    </row>
    <row r="8" spans="1:12" ht="31.5" customHeight="1">
      <c r="A8" s="96"/>
      <c r="B8" s="18" t="str">
        <f>IFERROR(VLOOKUP(D8,DB!A:K,11,0),"")</f>
        <v/>
      </c>
      <c r="C8" s="18"/>
      <c r="D8" s="18"/>
      <c r="E8" s="18"/>
      <c r="F8" s="97"/>
      <c r="G8" s="98">
        <f ca="1">IFERROR(NOW()-F8,"-")</f>
        <v>45997.733359259262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45997.733359259262</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45997.733359259262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45997.733359259262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45997.733359259262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45997.733359259262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45997.733359259262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45997.733359259262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45997.733359259262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45997.733359259262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45997.733359259262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45997.733359259262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45997.733359259262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45997.733359259262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45997.733359259262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45997.733359259262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45997.733359259262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45997.733359259262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45997.733359259262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45997.733359259262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45997.733359259262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45997.733359259262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45997.733359259262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45997.733359259262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45997.733359259262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45997.733359259262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45997.733359259262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45997.733359259262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45997.733359259262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45997.733359259262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45997.733359259262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45997.733359259262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45997.733359259262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45997.733359259262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45997.733359259262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45997.733359259262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45997.733359259262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45997.733359259262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45997.733359259262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45997.733359259262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45997.733359259262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45997.733359259262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45997.733359259262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45997.733359259262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45997.733359259262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45997.733359259262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45997.733359259262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45997.733359259262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45997.733359259262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45997.733359259262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45997.733359259262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45997.733359259262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45997.733359259262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45997.733359259262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45997.733359259262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45997.733359259262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45997.733359259262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45997.733359259262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45997.733359259262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45997.733359259262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45997.733359259262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45997.733359259262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45997.733359259262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45997.733359259262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45997.733359259262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45997.733359259262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45997.733359259262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45997.733359259262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45997.733359259262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45997.733359259262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45997.733359259262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45997.733359259262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45997.733359259262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45997.733359259262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45997.733359259262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45997.733359259262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45997.733359259262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45997.733359259262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45997.733359259262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45997.733359259262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45997.733359259262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45997.733359259262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45997.733359259262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45997.733359259262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45997.733359259262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45997.733359259262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45997.733359259262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45997.733359259262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45997.733359259262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45997.733359259262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45997.733359259262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45997.733359259262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45997.733359259262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45997.733359259262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45997.733359259262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45997.733359259262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45997.733359259262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45997.733359259262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45997.733359259262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45997.733359259262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45997.733359259262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45997.733359259262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45997.733359259262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45997.733359259262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45997.733359259262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45997.733359259262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45997.733359259262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45997.733359259262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45997.733359259262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45997.733359259262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45997.733359259262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45997.733359259262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45997.733359259262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45997.733359259262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45997.733359259262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45997.733359259262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45997.733359259262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45997.733359259262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45997.733359259262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45997.733359259262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45997.733359259262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45997.733359259262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45997.733359259262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45997.733359259262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45997.733359259262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45997.733359259262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45997.733359259262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45997.733359259262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45997.733359259262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45997.733359259262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45997.733359259262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45997.733359259262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45997.733359259262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45997.733359259262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45997.733359259262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45997.733359259262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45997.733359259262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45997.733359259262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45997.733359259262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45997.733359259262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45997.733359259262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45997.733359259262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45997.733359259262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45997.733359259262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45997.733359259262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45997.733359259262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45997.733359259262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45997.733359259262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45997.733359259262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45997.733359259262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45997.733359259262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45997.733359259262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45997.733359259262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45997.733359259262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45997.733359259262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45997.733359259262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45997.733359259262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45997.733359259262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45997.733359259262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45997.733359259262</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45997.733359259262</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45997.733359259262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45997.733359259262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45997.733359259262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45997.733359259262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45997.733359259262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45997.733359259262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45997.733359259262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45997.733359259262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45997.733359259262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45997.733359259262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45997.733359259262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45997.733359259262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45997.733359259262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45997.733359259262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45997.733359259262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45997.733359259262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45997.733359259262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45997.733359259262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45997.733359259262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45997.733359259262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45997.733359259262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45997.733359259262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45997.733359259262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45997.733359259262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45997.733359259262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45997.733359259262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45997.733359259262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45997.733359259262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45997.733359259262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45997.733359259262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45997.733359259262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45997.733359259262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45997.733359259262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45997.733359259262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45997.733359259262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45997.733359259262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45997.733359259262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45997.733359259262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45997.733359259262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45997.733359259262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45997.733359259262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45997.733359259262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45997.733359259262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45997.733359259262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45997.733359259262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45997.733359259262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45997.733359259262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45997.733359259262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45997.733359259262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45997.733359259262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45997.733359259262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45997.733359259262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45997.733359259262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45997.733359259262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45997.733359259262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45997.733359259262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45997.733359259262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45997.733359259262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45997.733359259262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45997.733359259262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45997.733359259262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45997.733359259262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45997.733359259262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45997.733359259262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45997.733359259262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45997.733359259262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45997.733359259262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45997.733359259262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45997.733359259262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45997.733359259262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45997.733359259262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45997.733359259262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45997.733359259262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45997.733359259262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45997.733359259262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45997.733359259262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45997.733359259262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45997.733359259262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45997.733359259262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45997.733359259262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45997.733359259262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45997.733359259262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45997.733359259262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45997.733359259262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45997.733359259262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45997.733359259262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45997.733359259262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45997.733359259262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45997.733359259262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45997.733359259262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45997.733359259262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45997.733359259262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45997.733359259262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45997.733359259262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45997.733359259262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45997.733359259262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45997.733359259262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45997.733359259262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45997.733359259262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45997.733359259262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45997.733359259262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45997.733359259262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45997.733359259262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45997.733359259262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45997.733359259262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45997.733359259262</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45997.733359259262</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45997.733359259262</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45997.733359259262</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45997.733359259262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45997.733359259262</v>
      </c>
      <c r="H3" s="22"/>
      <c r="I3" s="19" t="str">
        <f>IFERROR(VLOOKUP(D3,DB!A:F,6,0),"")</f>
        <v/>
      </c>
      <c r="J3" s="18" t="str">
        <f>IFERROR(VLOOKUP(D3,DB!A:G,7,0),"")</f>
        <v/>
      </c>
      <c r="K3" s="42"/>
      <c r="L3" s="23" t="str">
        <f>IFERROR(VLOOKUP(D3,DB!A:I,9,0),"")</f>
        <v/>
      </c>
    </row>
    <row r="4" spans="1:13" ht="15" customHeight="1">
      <c r="A4" s="19"/>
      <c r="B4" s="58" t="str">
        <f>IFERROR(VLOOKUP(D4,DB!A:K,11,0),"")</f>
        <v/>
      </c>
      <c r="C4" s="18"/>
      <c r="D4" s="157"/>
      <c r="E4" s="18"/>
      <c r="F4" s="20"/>
      <c r="G4" s="21">
        <f t="shared" ca="1" si="0"/>
        <v>45997.733359259262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45997.733359259262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45997.733359259262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45997.733359259262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45997.733359259262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45997.733359259262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45997.733359259262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45997.733359259262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45997.733359259262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45997.733359259262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45997.733359259262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45997.733359259262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45997.733359259262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45997.733359259262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45997.733359259262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45997.733359259262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45997.733359259262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45997.733359259262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45997.733359259262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45997.733359259262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45997.733359259262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45997.733359259262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45997.733359259262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45997.733359259262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45997.733359259262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45997.733359259262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45997.733359259262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45997.733359259262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45997.733359259262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45997.733359259262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45997.733359259262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45997.733359259262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45997.733359259262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45997.733359259262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45997.733359259262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45997.733359259262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45997.733359259262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45997.733359259262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45997.733359259262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45997.733359259262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45997.733359259262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45997.733359259262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45997.733359259262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45997.733359259262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45997.733359259262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45997.733359259262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45997.733359259262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45997.733359259262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45997.733359259262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45997.733359259262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45997.733359259262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45997.733359259262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45997.733359259262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45997.733359259262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45997.733359259262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45997.733359259262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45997.733359259262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45997.733359259262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45997.733359259262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45997.733359259262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45997.733359259262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45997.733359259262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45997.733359259262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45997.733359259262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45997.733359259262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45997.733359259262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45997.733359259262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45997.733359259262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45997.733359259262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45997.733359259262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45997.733359259262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45997.733359259262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45997.733359259262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45997.733359259262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45997.733359259262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45997.733359259262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45997.733359259262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45997.733359259262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45997.733359259262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45997.733359259262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45997.733359259262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45997.733359259262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45997.733359259262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45997.733359259262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45997.733359259262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45997.733359259262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45997.733359259262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45997.733359259262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45997.733359259262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45997.733359259262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45997.733359259262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45997.733359259262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45997.733359259262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45997.733359259262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45997.733359259262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45997.733359259262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45997.733359259262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45997.733359259262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45997.733359259262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45997.733359259262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45997.733359259262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45997.733359259262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45997.733359259262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45997.733359259262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45997.733359259262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45997.733359259262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45997.733359259262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45997.733359259262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45997.733359259262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45997.733359259262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45997.733359259262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45997.733359259262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45997.733359259262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45997.733359259262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45997.733359259262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45997.733359259262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45997.733359259262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45997.733359259262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45997.733359259262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45997.733359259262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45997.733359259262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45997.733359259262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45997.733359259262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45997.733359259262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45997.733359259262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45997.733359259262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45997.733359259262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45997.733359259262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45997.733359259262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45997.733359259262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45997.733359259262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45997.733359259262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45997.733359259262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45997.733359259262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45997.733359259262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45997.733359259262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45997.733359259262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45997.733359259262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45997.733359259262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45997.733359259262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45997.733359259262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45997.733359259262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45997.733359259262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45997.733359259262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45997.733359259262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45997.733359259262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45997.733359259262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45997.733359259262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45997.733359259262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45997.733359259262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45997.733359259262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45997.733359259262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45997.733359259262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45997.733359259262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45997.733359259262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45997.733359259262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45997.733359259262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45997.733359259262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45997.733359259262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45997.733359259262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45997.733359259262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45997.733359259262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45997.733359259262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45997.733359259262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45997.733359259262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45997.733359259262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45997.733359259262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45997.733359259262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45997.733359259262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45997.733359259262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45997.733359259262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45997.733359259262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45997.733359259262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45997.733359259262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45997.733359259262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45997.733359259262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45997.733359259262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45997.733359259262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45997.733359259262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45997.733359259262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45997.733359259262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45997.733359259262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45997.733359259262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45997.733359259262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45997.733359259262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45997.733359259262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45997.733359259262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45997.733359259262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45997.733359259262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45997.733359259262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45997.733359259262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45997.733359259262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45997.733359259262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45997.733359259262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45997.733359259262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45997.733359259262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45997.733359259262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45997.733359259262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45997.733359259262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45997.733359259262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45997.733359259262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45997.733359259262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45997.733359259262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45997.733359259262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45997.733359259262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45997.733359259262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45997.733359259262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45997.733359259262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45997.733359259262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45997.733359259262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45997.733359259262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45997.733359259262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45997.733359259262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45997.733359259262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45997.733359259262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45997.733359259262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45997.733359259262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45997.733359259262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45997.733359259262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45997.733359259262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45997.733359259262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45997.733359259262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45997.733359259262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45997.733359259262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45997.733359259262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45997.733359259262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45997.733359259262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45997.733359259262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45997.733359259262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45997.733359259262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45997.733359259262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45997.733359259262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45997.733359259262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45997.733359259262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45997.733359259262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45997.733359259262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45997.733359259262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45997.733359259262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45997.733359259262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45997.733359259262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45997.733359259262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45997.733359259262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45997.733359259262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45997.733359259262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45997.733359259262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45997.733359259262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45997.733359259262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45997.733359259262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45997.733359259262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45997.733359259262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45997.733359259262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45997.733359259262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45997.733359259262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45997.733359259262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45997.733359259262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45997.733359259262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45997.733359259262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45997.733359259262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45997.733359259262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45997.733359259262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45997.733359259262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45997.733359259262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45997.733359259262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45997.733359259262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45997.733359259262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45997.733359259262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45997.733359259262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45997.733359259262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45997.733359259262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45997.733359259262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45997.733359259262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45997.733359259262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45997.733359259262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45997.733359259262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45997.733359259262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45997.733359259262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45997.733359259262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45997.733359259262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45997.733359259262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45997.733359259262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45997.733359259262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45997.733359259262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45997.733359259262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45997.733359259262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45997.733359259262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45997.733359259262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45997.733359259262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45997.733359259262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45997.733359259262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45997.733359259262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45997.733359259262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45997.733359259262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45997.733359259262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45997.733359259262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45997.733359259262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45997.733359259262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45997.733359259262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45997.733359259262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45997.733359259262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45997.733359259262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45997.733359259262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45997.733359259262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45997.733359259262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45997.733359259262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45997.733359259262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45997.733359259262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45997.733359259262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45997.733359259262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45997.733359259262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45997.733359259262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45997.733359259262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45997.733359259262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45997.733359259262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45997.733359259262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45997.733359259262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45997.733359259262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45997.733359259262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45997.733359259262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45997.733359259262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45997.733359259262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45997.733359259262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45997.733359259262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45997.733359259262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45997.733359259262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45997.733359259262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45997.733359259262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45997.733359259262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45997.733359259262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45997.733359259262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45997.733359259262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45997.733359259262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45997.733359259262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45997.733359259262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45997.733359259262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45997.733359259262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45997.733359259262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45997.733359259262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45997.733359259262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45997.733359259262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45997.733359259262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45997.733359259262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45997.733359259262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45997.733359259262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45997.733359259262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45997.733359259262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45997.733359259262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45997.733359259262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45997.733359259262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45997.733359259262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45997.733359259262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45997.733359259262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45997.733359259262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45997.733359259262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45997.733359259262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45997.733359259262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45997.733359259262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45997.733359259262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45997.733359259262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45997.733359259262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45997.733359259262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45997.733359259262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45997.733359259262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45997.733359259262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45997.733359259262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45997.733359259262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45997.733359259262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45997.733359259262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45997.733359259262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45997.733359259262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45997.733359259262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45997.733359259262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45997.733359259262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45997.733359259262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45997.733359259262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45997.733359259262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45997.733359259262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45997.733359259262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45997.733359259262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45997.733359259262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45997.733359259262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45997.733359259262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45997.733359259262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45997.733359259262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45997.733359259262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45997.733359259262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45997.733359259262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45997.733359259262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45997.733359259262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45997.733359259262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45997.733359259262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45997.733359259262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45997.733359259262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45997.733359259262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45997.733359259262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45997.733359259262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45997.733359259262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45997.733359259262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45997.733359259262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45997.733359259262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45997.733359259262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45997.733359259262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45997.733359259262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45997.733359259262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45997.733359259262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45997.733359259262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45997.733359259262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45997.733359259262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45997.733359259262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45997.733359259262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45997.733359259262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45997.733359259262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45997.733359259262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45997.733359259262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45997.733359259262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45997.733359259262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45997.733359259262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45997.733359259262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45997.733359259262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45997.733359259262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45997.733359259262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45997.733359259262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45997.733359259262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45997.733359259262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45997.733359259262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45997.733359259262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45997.733359259262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45997.733359259262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45997.733359259262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45997.733359259262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45997.733359259262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45997.733359259262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45997.733359259262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45997.733359259262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45997.733359259262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45997.733359259262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45997.733359259262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45997.733359259262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45997.733359259262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45997.733359259262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45997.733359259262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45997.733359259262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45997.733359259262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45997.733359259262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45997.733359259262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45997.733359259262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45997.733359259262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45997.733359259262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45997.733359259262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45997.733359259262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45997.733359259262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45997.733359259262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45997.733359259262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45997.733359259262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45997.733359259262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45997.733359259262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45997.733359259262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45997.733359259262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45997.733359259262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45997.733359259262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45997.733359259262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45997.733359259262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45997.733359259262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45997.733359259262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45997.733359259262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45997.733359259262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45997.733359259262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45997.733359259262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45997.733359259262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45997.733359259262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45997.733359259262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45997.733359259262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45997.733359259262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45997.733359259262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45997.733359259262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45997.733359259262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45997.733359259262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45997.733359259262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45997.733359259262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45997.733359259262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45997.733359259262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45997.733359259262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45997.733359259262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45997.733359259262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45997.733359259262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45997.733359259262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45997.733359259262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45997.733359259262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45997.733359259262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45997.733359259262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45997.733359259262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45997.733359259262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45997.733359259262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45997.733359259262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45997.733359259262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45997.733359259262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45997.733359259262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45997.733359259262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45997.733359259262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45997.733359259262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45997.733359259262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45997.733359259262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45997.733359259262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45997.733359259262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45997.733359259262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45997.733359259262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45997.733359259262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45997.733359259262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45997.733359259262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45997.733359259262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45997.733359259262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45997.733359259262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45997.733359259262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45997.733359259262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45997.733359259262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45997.733359259262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45997.733359259262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45997.733359259262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45997.733359259262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45997.733359259262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45997.733359259262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45997.733359259262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45997.733359259262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45997.733359259262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45997.733359259262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45997.733359259262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45997.733359259262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45997.733359259262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45997.733359259262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45997.733359259262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45997.733359259262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45997.733359259262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45997.733359259262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45997.733359259262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45997.733359259262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45997.733359259262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45997.733359259262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45997.733359259262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45997.733359259262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45997.733359259262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45997.733359259262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45997.733359259262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45997.733359259262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45997.733359259262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45997.733359259262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45997.733359259262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45997.733359259262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45997.733359259262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45997.733359259262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45997.733359259262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45997.733359259262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45997.733359259262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45997.733359259262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45997.733359259262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45997.733359259262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45997.733359259262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45997.733359259262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45997.733359259262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45997.733359259262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45997.733359259262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45997.733359259262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45997.733359259262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45997.733359259262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45997.733359259262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45997.733359259262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45997.733359259262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45997.733359259262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45997.733359259262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45997.733359259262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45997.733359259262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45997.733359259262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45997.733359259262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45997.733359259262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45997.733359259262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45997.733359259262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45997.733359259262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45997.733359259262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45997.733359259262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45997.733359259262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45997.733359259262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45997.733359259262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45997.733359259262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45997.733359259262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45997.733359259262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45997.733359259262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45997.733359259262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45997.733359259262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45997.733359259262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45997.733359259262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45997.733359259262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45997.733359259262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45997.733359259262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45997.733359259262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45997.733359259262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45997.733359259262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45997.733359259262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45997.733359259262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45997.733359259262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45997.733359259262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45997.733359259262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45997.733359259262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45997.733359259262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45997.733359259262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45997.733359259262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45997.733359259262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45997.733359259262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45997.733359259262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45997.733359259262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45997.733359259262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45997.733359259262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45997.733359259262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45997.733359259262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45997.733359259262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45997.733359259262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45997.733359259262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45997.733359259262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45997.733359259262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45997.733359259262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45997.733359259262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45997.733359259262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45997.733359259262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45997.733359259262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45997.733359259262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45997.733359259262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45997.733359259262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45997.733359259262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45997.733359259262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45997.733359259262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45997.733359259262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45997.733359259262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45997.733359259262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45997.733359259262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45997.733359259262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45997.733359259262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45997.733359259262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45997.733359259262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45997.733359259262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45997.733359259262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45997.733359259262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45997.733359259262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45997.733359259262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45997.733359259262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45997.733359259262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45997.733359259262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45997.733359259262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45997.733359259262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45997.733359259262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45997.733359259262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45997.733359259262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45997.733359259262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45997.733359259262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45997.733359259262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45997.733359259262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45997.733359259262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45997.733359259262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45997.733359259262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45997.733359259262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45997.733359259262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45997.733359259262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45997.733359259262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45997.733359259262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45997.733359259262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45997.733359259262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45997.733359259262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45997.733359259262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45997.733359259262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45997.733359259262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45997.733359259262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45997.733359259262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45997.733359259262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45997.733359259262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45997.733359259262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45997.733359259262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45997.733359259262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45997.733359259262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45997.733359259262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45997.733359259262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45997.733359259262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45997.733359259262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45997.733359259262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45997.733359259262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45997.733359259262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45997.733359259262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45997.733359259262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45997.733359259262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45997.733359259262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45997.733359259262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45997.733359259262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45997.733359259262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45997.733359259262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45997.733359259262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45997.733359259262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45997.733359259262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45997.733359259262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45997.733359259262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45997.733359259262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45997.733359259262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45997.733359259262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45997.733359259262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45997.733359259262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45997.733359259262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45997.733359259262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45997.733359259262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45997.733359259262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45997.733359259262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45997.733359259262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45997.733359259262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45997.733359259262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45997.733359259262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45997.733359259262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45997.733359259262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45997.733359259262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45997.733359259262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45997.733359259262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45997.733359259262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45997.733359259262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45997.733359259262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45997.733359259262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45997.733359259262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45997.733359259262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45997.733359259262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45997.733359259262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45997.733359259262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45997.733359259262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45997.733359259262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45997.733359259262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45997.733359259262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45997.733359259262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45997.733359259262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45997.733359259262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45997.733359259262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45997.733359259262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45997.733359259262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45997.733359259262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45997.733359259262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45997.733359259262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45997.733359259262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45997.733359259262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45997.733359259262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45997.733359259262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45997.733359259262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45997.733359259262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45997.733359259262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45997.733359259262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45997.733359259262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45997.733359259262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45997.733359259262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45997.733359259262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45997.733359259262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45997.733359259262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45997.733359259262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45997.733359259262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45997.733359259262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45997.733359259262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45997.733359259262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45997.733359259262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45997.733359259262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45997.733359259262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45997.733359259262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45997.733359259262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45997.733359259262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45997.733359259262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45997.733359259262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45997.733359259262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45997.733359259262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45997.733359259262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45997.733359259262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45997.733359259262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45997.733359259262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45997.733359259262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45997.733359259262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45997.733359259262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45997.733359259262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45997.733359259262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45997.733359259262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45997.733359259262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45997.733359259262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45997.733359259262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45997.733359259262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45997.733359259262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45997.733359259262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45997.733359259262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45997.733359259262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45997.733359259262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45997.733359259262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45997.733359259262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45997.733359259262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45997.733359259262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45997.733359259262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45997.733359259262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45997.733359259262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45997.733359259262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45997.733359259262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45997.733359259262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45997.733359259262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45997.733359259262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45997.733359259262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45997.733359259262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45997.733359259262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45997.733359259262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45997.733359259262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45997.733359259262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45997.733359259262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45997.733359259262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45997.733359259262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45997.733359259262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45997.733359259262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45997.733359259262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45997.733359259262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45997.733359259262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45997.733359259262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45997.733359259262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45997.733359259262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45997.733359259262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45997.733359259262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45997.733359259262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45997.733359259262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45997.733359259262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45997.733359259262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45997.733359259262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45997.733359259262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45997.733359259262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45997.733359259262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45997.733359259262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45997.733359259262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45997.733359259262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45997.733359259262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45997.733359259262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45997.733359259262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45997.733359259262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45997.733359259262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45997.733359259262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45997.733359259262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45997.733359259262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45997.733359259262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45997.733359259262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45997.733359259262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45997.733359259262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45997.733359259262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45997.733359259262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45997.733359259262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45997.733359259262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45997.733359259262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45997.733359259262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45997.733359259262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45997.733359259262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45997.733359259262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45997.733359259262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45997.733359259262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45997.733359259262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45997.733359259262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45997.733359259262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45997.733359259262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45997.733359259262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45997.733359259262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45997.733359259262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45997.733359259262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45997.733359259262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45997.733359259262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45997.733359259262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45997.733359259262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45997.733359259262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45997.733359259262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45997.733359259262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45997.733359259262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45997.733359259262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45997.733359259262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45997.733359259262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45997.733359259262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45997.733359259262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45997.733359259262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45997.733359259262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45997.733359259262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45997.733359259262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45997.733359259262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45997.733359259262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45997.733359259262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45997.733359259262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45997.733359259262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45997.733359259262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45997.733359259262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45997.733359259262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45997.733359259262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45997.733359259262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45997.733359259262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45997.733359259262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45997.733359259262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45997.733359259262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45997.733359259262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45997.733359259262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45997.733359259262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45997.733359259262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45997.733359259262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45997.733359259262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45997.733359259262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45997.733359259262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45997.733359259262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45997.733359259262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45997.733359259262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45997.733359259262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45997.733359259262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45997.733359259262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45997.733359259262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45997.733359259262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45997.733359259262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45997.733359259262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45997.733359259262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45997.733359259262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45997.733359259262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45997.733359259262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45997.733359259262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45997.733359259262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45997.733359259262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45997.733359259262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45997.733359259262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45997.733359259262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45997.733359259262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45997.733359259262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45997.733359259262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45997.733359259262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45997.733359259262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294.25264166666602</v>
      </c>
      <c r="H2" s="91">
        <v>45703.474768518521</v>
      </c>
      <c r="I2" s="91" t="str">
        <f>IFERROR(VLOOKUP(D2,DB!A:F,6,0),"")</f>
        <v>SCECO</v>
      </c>
      <c r="J2" s="91" t="str">
        <f>IFERROR(VLOOKUP(D2,DB!A:G,7,0),"")</f>
        <v>Dead</v>
      </c>
      <c r="K2" s="93" t="s">
        <v>39125</v>
      </c>
      <c r="L2" s="87" t="str">
        <f>IFERROR(VLOOKUP(D2,DB!A:I,9,0),"")</f>
        <v>Latis</v>
      </c>
    </row>
    <row r="3" spans="1:16" ht="33.75" customHeight="1">
      <c r="A3" s="107" t="s">
        <v>39126</v>
      </c>
      <c r="B3" s="107" t="str">
        <f>IFERROR(VLOOKUP(D3,DB!A:K,11,0),"")</f>
        <v>R4</v>
      </c>
      <c r="C3" s="89">
        <v>2</v>
      </c>
      <c r="D3" s="87" t="s">
        <v>32840</v>
      </c>
      <c r="E3" s="90" t="s">
        <v>39106</v>
      </c>
      <c r="F3" s="91">
        <v>45997.492002314815</v>
      </c>
      <c r="G3" s="92">
        <f t="shared" ref="G3:G63" ca="1" si="0">IFERROR(NOW()-F3,"")</f>
        <v>0.24135694444703404</v>
      </c>
      <c r="H3" s="91">
        <v>45997.474282407406</v>
      </c>
      <c r="I3" s="107" t="str">
        <f>IFERROR(VLOOKUP(D3,DB!A:F,6,0),"")</f>
        <v>SCECO</v>
      </c>
      <c r="J3" s="107" t="str">
        <f>IFERROR(VLOOKUP(D3,DB!A:G,7,0),"")</f>
        <v>Dead</v>
      </c>
      <c r="K3" s="93" t="s">
        <v>39127</v>
      </c>
      <c r="L3" s="87" t="str">
        <f>IFERROR(VLOOKUP(D3,DB!A:I,9,0),"")</f>
        <v>Latis</v>
      </c>
    </row>
    <row r="4" spans="1:16" ht="15" customHeight="1">
      <c r="A4" s="107" t="s">
        <v>39128</v>
      </c>
      <c r="B4" s="107" t="str">
        <f>IFERROR(VLOOKUP(D4,DB!A:K,11,0),"")</f>
        <v>R4</v>
      </c>
      <c r="C4" s="89">
        <v>2</v>
      </c>
      <c r="D4" s="87" t="s">
        <v>30656</v>
      </c>
      <c r="E4" s="90" t="s">
        <v>39109</v>
      </c>
      <c r="F4" s="91">
        <v>45997.533333333333</v>
      </c>
      <c r="G4" s="92">
        <f t="shared" ca="1" si="0"/>
        <v>0.20002592592936708</v>
      </c>
      <c r="H4" s="91">
        <v>45997.522280092591</v>
      </c>
      <c r="I4" s="107" t="str">
        <f>IFERROR(VLOOKUP(D4,DB!A:F,6,0),"")</f>
        <v>Generator-SG</v>
      </c>
      <c r="J4" s="107" t="str">
        <f>IFERROR(VLOOKUP(D4,DB!A:G,7,0),"")</f>
        <v>Good</v>
      </c>
      <c r="K4" s="93" t="s">
        <v>39129</v>
      </c>
      <c r="L4" s="87" t="str">
        <f>IFERROR(VLOOKUP(D4,DB!A:I,9,0),"")</f>
        <v>Latis</v>
      </c>
    </row>
    <row r="5" spans="1:16" ht="15" customHeight="1">
      <c r="A5" s="107" t="s">
        <v>39130</v>
      </c>
      <c r="B5" s="107" t="str">
        <f>IFERROR(VLOOKUP(D5,DB!A:K,11,0),"")</f>
        <v>R4</v>
      </c>
      <c r="C5" s="89">
        <v>1</v>
      </c>
      <c r="D5" s="87" t="s">
        <v>36141</v>
      </c>
      <c r="E5" s="90" t="s">
        <v>39106</v>
      </c>
      <c r="F5" s="91"/>
      <c r="G5" s="92">
        <f t="shared" ca="1" si="0"/>
        <v>45997.733359259262</v>
      </c>
      <c r="H5" s="91">
        <v>45997.627418981479</v>
      </c>
      <c r="I5" s="107" t="str">
        <f>IFERROR(VLOOKUP(D5,DB!A:F,6,0),"")</f>
        <v>SCECO</v>
      </c>
      <c r="J5" s="107" t="str">
        <f>IFERROR(VLOOKUP(D5,DB!A:G,7,0),"")</f>
        <v>Dead</v>
      </c>
      <c r="K5" s="93" t="s">
        <v>39131</v>
      </c>
      <c r="L5" s="87" t="str">
        <f>IFERROR(VLOOKUP(D5,DB!A:I,9,0),"")</f>
        <v>Latis</v>
      </c>
    </row>
    <row r="6" spans="1:16" ht="15" customHeight="1">
      <c r="A6" s="107"/>
      <c r="B6" s="107" t="str">
        <f>IFERROR(VLOOKUP(D6,DB!A:K,11,0),"")</f>
        <v/>
      </c>
      <c r="C6" s="89"/>
      <c r="D6" s="87"/>
      <c r="E6" s="90"/>
      <c r="F6" s="91"/>
      <c r="G6" s="92">
        <f t="shared" ca="1" si="0"/>
        <v>45997.733359259262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45997.733359259262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45997.733359259262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45997.733359259262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45997.733359259262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45997.733359259262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45997.733359259262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45997.733359259262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45997.733359259262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45997.733359259262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45997.733359259262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45997.733359259262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45997.733359259262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45997.733359259262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45997.733359259262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45997.733359259262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45997.733359259262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45997.733359259262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45997.733359259262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45997.733359259262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45997.733359259262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45997.733359259262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45997.733359259262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45997.733359259262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45997.733359259262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45997.733359259262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45997.733359259262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45997.733359259262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45997.733359259262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45997.733359259262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45997.733359259262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45997.733359259262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45997.733359259262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45997.733359259262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45997.733359259262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45997.733359259262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45997.733359259262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45997.733359259262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45997.733359259262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45997.733359259262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45997.733359259262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45997.733359259262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45997.733359259262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45997.733359259262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45997.733359259262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45997.733359259262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45997.733359259262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45997.733359259262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45997.733359259262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45997.733359259262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45997.733359259262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45997.733359259262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45997.733359259262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45997.733359259262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45997.733359259262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45997.733359259262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45997.733359259262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45997.733359259262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45997.733359259262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45997.733359259262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45997.733359259262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45997.733359259262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45997.733359259262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45997.733359259262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45997.733359259262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45997.733359259262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45997.733359259262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45997.733359259262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45997.733359259262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45997.733359259262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45997.733359259262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45997.733359259262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45997.733359259262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45997.733359259262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45997.733359259262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45997.733359259262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45997.733359259262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45997.733359259262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45997.733359259262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45997.733359259262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45997.733359259262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45997.733359259262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45997.733359259262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45997.733359259262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45997.733359259262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45997.733359259262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45997.733359259262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45997.733359259262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45997.733359259262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45997.733359259262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45997.733359259262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45997.733359259262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45997.733359259262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45997.733359259262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45997.733359259262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45997.733359259262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45997.733359259262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45997.733359259262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45997.733359259262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45997.733359259262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45997.733359259262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45997.733359259262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45997.733359259262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45997.733359259262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45997.733359259262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45997.733359259262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45997.733359259262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45997.733359259262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45997.733359259262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45997.733359259262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45997.733359259262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45997.733359259262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45997.733359259262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45997.733359259262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45997.733359259262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45997.733359259262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45997.733359259262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45997.733359259262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45997.733359259262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45997.733359259262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45997.733359259262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45997.733359259262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45997.733359259262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45997.733359259262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45997.733359259262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45997.733359259262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45997.733359259262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45997.733359259262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45997.733359259262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45997.733359259262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45997.733359259262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45997.733359259262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45997.733359259262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45997.733359259262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45997.733359259262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45997.733359259262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45997.733359259262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45997.733359259262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45997.733359259262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45997.733359259262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45997.733359259262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45997.733359259262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45997.733359259262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45997.733359259262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45997.733359259262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45997.733359259262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45997.733359259262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45997.733359259262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45997.733359259262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45997.733359259262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45997.733359259262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45997.733359259262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45997.733359259262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45997.733359259262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45997.733359259262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45997.733359259262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45997.733359259262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45997.733359259262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45997.733359259262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45997.733359259262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45997.733359259262</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45997.733359259262</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45997.733359259262</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45997.733359259262</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45997.733359259262</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45997.733359259262</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45997.733359259262</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45997.733359259262</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105.9012990740739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71.544481944445579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49.072248148149811</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16.360060648148647</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0.62587083333346527</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33648</v>
      </c>
      <c r="E7" s="37" t="s">
        <v>39106</v>
      </c>
      <c r="F7" s="38">
        <v>45997.714965277781</v>
      </c>
      <c r="G7" s="131">
        <f t="shared" ref="G7:G38" ca="1" si="3">IFERROR(NOW()-F7,"")</f>
        <v>1.8393981481494848E-2</v>
      </c>
      <c r="H7" s="38">
        <v>45997.692743055559</v>
      </c>
      <c r="I7" s="37" t="str">
        <f>IFERROR(VLOOKUP(D7,DB!A:F,6,0),"")</f>
        <v>SCECO</v>
      </c>
      <c r="J7" s="37" t="str">
        <f>IFERROR(VLOOKUP(D7,DB!A:G,7,0),"")</f>
        <v>Vandalized</v>
      </c>
      <c r="K7" s="37" t="s">
        <v>39143</v>
      </c>
      <c r="L7" s="37" t="str">
        <f>IFERROR(VLOOKUP(D7,DB!A:I,9,0),"")</f>
        <v>Latis</v>
      </c>
    </row>
    <row r="8" spans="1:13">
      <c r="A8" s="37"/>
      <c r="B8" s="37" t="str">
        <f>IFERROR(VLOOKUP(D8,DB!A:K,11,0),"")</f>
        <v/>
      </c>
      <c r="C8" s="37"/>
      <c r="D8" s="37"/>
      <c r="E8" s="37"/>
      <c r="F8" s="38"/>
      <c r="G8" s="131">
        <f t="shared" ca="1" si="3"/>
        <v>45997.733359259262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45997.733359259262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45997.733359259262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45997.733359259262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45997.733359259262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45997.733359259262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45997.733359259262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45997.733359259262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45997.733359259262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45997.733359259262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45997.733359259262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45997.733359259262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45997.733359259262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45997.733359259262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45997.733359259262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45997.733359259262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45997.733359259262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45997.733359259262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45997.733359259262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45997.733359259262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45997.733359259262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45997.733359259262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45997.733359259262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45997.733359259262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45997.733359259262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45997.733359259262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45997.733359259262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45997.733359259262</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45997.733359259262</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33777</v>
      </c>
      <c r="E2" s="138" t="s">
        <v>39106</v>
      </c>
      <c r="F2" s="117"/>
      <c r="G2" s="72">
        <f t="shared" ref="G2:G42" ca="1" si="0">IFERROR(NOW()-F2,"-")</f>
        <v>45997.733359259262</v>
      </c>
      <c r="H2" s="117">
        <v>45997.700937499998</v>
      </c>
      <c r="I2" s="115" t="str">
        <f>IFERROR(VLOOKUP(D2,DB!A:F,6,0),"")</f>
        <v>SCECO</v>
      </c>
      <c r="J2" s="115" t="str">
        <f>IFERROR(VLOOKUP(D2,DB!A:G,7,0),"")</f>
        <v>Vandalized</v>
      </c>
      <c r="K2" s="118" t="s">
        <v>39145</v>
      </c>
      <c r="L2" s="133" t="str">
        <f>IFERROR(VLOOKUP(D2,DB!A:I,9,0),"")</f>
        <v>Latis</v>
      </c>
    </row>
    <row r="3" spans="1:16382" ht="31.5" customHeight="1">
      <c r="A3" s="114"/>
      <c r="B3" s="115" t="str">
        <f>IFERROR(VLOOKUP(D3,DB!A:K,11,0),"")</f>
        <v/>
      </c>
      <c r="C3" s="116"/>
      <c r="D3" s="115"/>
      <c r="E3" s="138"/>
      <c r="F3" s="117"/>
      <c r="G3" s="72">
        <f t="shared" ca="1" si="0"/>
        <v>45997.733359259262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45997.733359259262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45997.733359259262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45997.733359259262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45997.733359259262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45997.733359259262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45997.733359259262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45997.733359259262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45997.733359259262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45997.733359259262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45997.733359259262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45997.733359259262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45997.733359259262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45997.733359259262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45997.733359259262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45997.733359259262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45997.733359259262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45997.733359259262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45997.733359259262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45997.733359259262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45997.733359259262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45997.733359259262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45997.733359259262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45997.733359259262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45997.733359259262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45997.733359259262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45997.733359259262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45997.733359259262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45997.733359259262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45997.733359259262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45997.733359259262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45997.733359259262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45997.733359259262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45997.733359259262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45997.733359259262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45997.733359259262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45997.733359259262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45997.733359259262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45997.733359259262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45997.733359259262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45997.733359259262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45997.733359259262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45997.733359259262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45997.733359259262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45997.733359259262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45997.733359259262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45997.733359259262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45997.733359259262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45997.733359259262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45997.733359259262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45997.733359259262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45997.733359259262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45997.733359259262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45997.733359259262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45997.733359259262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45997.733359259262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45997.733359259262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45997.733359259262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45997.733359259262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45997.733359259262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45997.733359259262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45997.733359259262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45997.733359259262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45997.733359259262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45997.733359259262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45997.733359259262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45997.733359259262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45997.733359259262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45997.733359259262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45997.733359259262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45997.733359259262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45997.733359259262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45997.733359259262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45997.733359259262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45997.733359259262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45997.733359259262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45997.733359259262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45997.733359259262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45997.733359259262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45997.733359259262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45997.733359259262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45997.733359259262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45997.733359259262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45997.733359259262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45997.733359259262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45997.733359259262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45997.733359259262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45997.733359259262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45997.733359259262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45997.733359259262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45997.733359259262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45997.733359259262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45997.733359259262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45997.733359259262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45997.733359259262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45997.733359259262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45997.733359259262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45997.733359259262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45997.733359259262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45997.733359259262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45997.733359259262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45997.733359259262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45997.733359259262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45997.733359259262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45997.733359259262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45997.733359259262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45997.733359259262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45997.733359259262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45997.733359259262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45997.733359259262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45997.733359259262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45997.733359259262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45997.733359259262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45997.733359259262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45997.733359259262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45997.733359259262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45997.733359259262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45997.733359259262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45997.733359259262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45997.733359259262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45997.733359259262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45997.733359259262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45997.733359259262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45997.733359259262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45997.733359259262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45997.733359259262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45997.733359259262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45997.733359259262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45997.733359259262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45997.733359259262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45997.733359259262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45997.733359259262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45997.733359259262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45997.733359259262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45997.733359259262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45997.733359259262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45997.733359259262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45997.733359259262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45997.733359259262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45997.733359259262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45997.733359259262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45997.733359259262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45997.733359259262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45997.733359259262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45997.733359259262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45997.733359259262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45997.733359259262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45997.733359259262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45997.733359259262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45997.733359259262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45997.733359259262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45997.733359259262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45997.733359259262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45997.733359259262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45997.733359259262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45997.733359259262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45997.733359259262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45997.733359259262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45997.733359259262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45997.733359259262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45997.733359259262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45997.733359259262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45997.733359259262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45997.733359259262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45997.733359259262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45997.733359259262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45997.733359259262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45997.733359259262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45997.733359259262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45997.733359259262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45997.733359259262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45997.733359259262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45997.733359259262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45997.733359259262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45997.733359259262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45997.733359259262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45997.733359259262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45997.733359259262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45997.733359259262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45997.733359259262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45997.733359259262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45997.733359259262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45997.733359259262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45997.733359259262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45997.733359259262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45997.733359259262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45997.733359259262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45997.733359259262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45997.733359259262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45997.733359259262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45997.733359259262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45997.733359259262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45997.733359259262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45997.733359259262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45997.733359259262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45997.733359259262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45997.733359259262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45997.733359259262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45997.733359259262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45997.733359259262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45997.733359259262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45997.733359259262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45997.733359259262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45997.733359259262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45997.733359259262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45997.733359259262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45997.733359259262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45997.733359259262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45997.733359259262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45997.733359259262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45997.733359259262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45997.733359259262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45997.733359259262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45997.733359259262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45997.733359259262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45997.733359259262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45997.733359259262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45997.733359259262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45997.733359259262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45997.733359259262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45997.733359259262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45997.733359259262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45997.733359259262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45997.733359259262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45997.733359259262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45997.733359259262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45997.733359259262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45997.733359259262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45997.733359259262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45997.733359259262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45997.733359259262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45997.733359259262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45997.733359259262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45997.733359259262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45997.733359259262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45997.733359259262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45997.733359259262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45997.733359259262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45997.733359259262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45997.733359259262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45997.733359259262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45997.733359259262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45997.733359259262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45997.733359259262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45997.733359259262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45997.733359259262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45997.733359259262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45997.733359259262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45997.733359259262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45997.733359259262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45997.733359259262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45997.733359259262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45997.733359259262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45997.733359259262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45997.733359259262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45997.733359259262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45997.733359259262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45997.733359259262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45997.733359259262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45997.733359259262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45997.733359259262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45997.733359259262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45997.733359259262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45997.733359259262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45997.733359259262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45997.733359259262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45997.733359259262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45997.733359259262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45997.733359259262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45997.733359259262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45997.733359259262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45997.733359259262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45997.733359259262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45997.733359259262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45997.733359259262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45997.733359259262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45997.733359259262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45997.733359259262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45997.733359259262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45997.733359259262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45997.733359259262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45997.733359259262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45997.733359259262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45997.733359259262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45997.733359259262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45997.733359259262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45997.733359259262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45997.733359259262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45997.733359259262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45997.733359259262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45997.733359259262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45997.733359259262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45997.733359259262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45997.733359259262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45997.733359259262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45997.733359259262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45997.733359259262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45997.733359259262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45997.733359259262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45997.733359259262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45997.733359259262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45997.733359259262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45997.733359259262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45997.733359259262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45997.733359259262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45997.733359259262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45997.733359259262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45997.733359259262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45997.733359259262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45997.733359259262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45997.733359259262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45997.733359259262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45997.733359259262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45997.733359259262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45997.733359259262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45997.733359259262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45997.733359259262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45997.733359259262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45997.733359259262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45997.733359259262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45997.733359259262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45997.733359259262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45997.733359259262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45997.733359259262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45997.733359259262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45997.733359259262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45997.733359259262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45997.733359259262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45997.733359259262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45997.733359259262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45997.733359259262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45997.733359259262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45997.733359259262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45997.733359259262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45997.733359259262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45997.733359259262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45997.733359259262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45997.733359259262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45997.733359259262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45997.733359259262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45997.733359259262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45997.733359259262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45997.733359259262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45997.733359259262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45997.733359259262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45997.733359259262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45997.733359259262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45997.733359259262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45997.733359259262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45997.733359259262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45997.733359259262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45997.733359259262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45997.733359259262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45997.733359259262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45997.733359259262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45997.733359259262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45997.733359259262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45997.733359259262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45997.733359259262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45997.733359259262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45997.733359259262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45997.733359259262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45997.733359259262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45997.733359259262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45997.733359259262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45997.733359259262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45997.733359259262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45997.733359259262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45997.733359259262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45997.733359259262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45997.733359259262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45997.733359259262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45997.733359259262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45997.733359259262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45997.733359259262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45997.733359259262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45997.733359259262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45997.733359259262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45997.733359259262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45997.733359259262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45997.733359259262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45997.733359259262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45997.733359259262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45997.733359259262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45997.733359259262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45997.733359259262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45997.733359259262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45997.733359259262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45997.733359259262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45997.733359259262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45997.733359259262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45997.733359259262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45997.733359259262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45997.733359259262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45997.733359259262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45997.733359259262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45997.733359259262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45997.733359259262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45997.733359259262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45997.733359259262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45997.733359259262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45997.733359259262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45997.733359259262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45997.733359259262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45997.733359259262</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45997.733359259262</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2025-12-06T14:38:04Z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