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69" documentId="120_S{2AC9BD13-BADA-5192-A53E-5A8FF88502F6}" xr6:coauthVersionLast="47" xr6:coauthVersionMax="47" xr10:uidLastSave="{4B92C40C-E555-4C79-A27E-58E6E69FCF1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<sst xmlns="http://schemas.openxmlformats.org/spreadsheetml/2006/main" count="180312" uniqueCount="39142">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</sst>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314.74160879629926</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0.60687500000494765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8.6388888892543036E-2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45977.690034722225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45977.690034722225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45977.690034722225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45977.690034722225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45977.690034722225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45977.690034722225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45977.690034722225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45977.690034722225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45977.690034722225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45977.690034722225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45977.690034722225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45977.690034722225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45977.690034722225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45977.690034722225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45977.690034722225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45977.690034722225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45977.690034722225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45977.690034722225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45977.690034722225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45977.690034722225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45977.690034722225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45977.690034722225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45977.690034722225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45977.690034722225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45977.690034722225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45977.690034722225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45977.690034722225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45977.690034722225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45977.690034722225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45977.690034722225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45977.690034722225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45977.690034722225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45977.690034722225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45977.690034722225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45977.690034722225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45977.690034722225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45977.690034722225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45977.690034722225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45977.690034722225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45977.690034722225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45977.690034722225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45977.690034722225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45977.690034722225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45977.690034722225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45977.690034722225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45977.690034722225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45977.690034722225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45977.690034722225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45977.690034722225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45977.690034722225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45977.690034722225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45977.690034722225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45977.690034722225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45977.690034722225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45977.690034722225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45977.690034722225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45977.690034722225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45977.690034722225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45977.690034722225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45977.690034722225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45977.690034722225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45977.690034722225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45977.690034722225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45977.690034722225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45977.690034722225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45977.690034722225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45977.690034722225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45977.690034722225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45977.690034722225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45977.690034722225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45977.690034722225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45977.690034722225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45977.690034722225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45977.690034722225</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152.69019675926393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1.2536921296341461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0.67111111111444188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0.2409490740756155</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6.8321759259561077E-2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45977.690034722225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45977.690034722225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45977.690034722225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45977.690034722225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45977.690034722225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45977.690034722225</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45977.690034722225</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45977.690034722225</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45977.690034722225</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45977.690034722225</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45977.690034722225</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45977.690034722225</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45977.690034722225</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45977.690034722225</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45977.690034722225</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45977.690034722225</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45977.690034722225</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45977.690034722225</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45977.690034722225</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45977.690034722225</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45977.690034722225</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45977.690034722225</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45977.690034722225</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45977.690034722225</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45977.690034722225</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45977.690034722225</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45977.690034722225</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45977.690034722225</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45977.690034722225</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45977.690034722225</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45977.690034722225</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45977.690034722225</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45977.690034722225</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45977.690034722225</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45977.690034722225</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45977.690034722225</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45977.690034722225</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45977.690034722225</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45977.690034722225</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45977.690034722225</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45977.690034722225</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45977.690034722225</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45977.690034722225</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45977.690034722225</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45977.690034722225</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45977.690034722225</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45977.690034722225</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45977.690034722225</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45977.690034722225</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45977.690034722225</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45977.690034722225</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45977.690034722225</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45977.690034722225</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45977.690034722225</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45977.690034722225</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45977.690034722225</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45977.690034722225</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45977.690034722225</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45977.690034722225</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45977.690034722225</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45977.690034722225</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45977.690034722225</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45977.690034722225</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45977.690034722225</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45977.690034722225</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45977.690034722225</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45977.690034722225</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45977.690034722225</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45977.690034722225</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45977.690034722225</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45977.690034722225</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45977.690034722225</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45977.690034722225</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45977.690034722225</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45977.690034722225</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45977.690034722225</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45977.690034722225</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45977.690034722225</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45977.690034722225</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45977.690034722225</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45977.690034722225</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45977.690034722225</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45977.690034722225</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45977.690034722225</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45977.690034722225</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45977.690034722225</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45977.690034722225</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45977.690034722225</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45977.690034722225</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45977.690034722225</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45977.690034722225</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45977.690034722225</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45977.690034722225</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45977.690034722225</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45977.690034722225</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45977.690034722225</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45977.690034722225</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45977.690034722225</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45977.690034722225</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45977.690034722225</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45977.690034722225</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45977.690034722225</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45977.690034722225</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45977.690034722225</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45977.690034722225</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45977.690034722225</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45977.690034722225</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45977.690034722225</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45977.690034722225</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45977.690034722225</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45977.690034722225</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45977.690034722225</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45977.690034722225</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45977.690034722225</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45977.690034722225</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45977.690034722225</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45977.690034722225</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45977.690034722225</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45977.690034722225</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45977.690034722225</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45977.690034722225</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45977.690034722225</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45977.690034722225</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45977.690034722225</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45977.690034722225</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45977.690034722225</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45977.690034722225</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45977.690034722225</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45977.690034722225</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45977.690034722225</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45977.690034722225</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45977.690034722225</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45977.690034722225</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45977.690034722225</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45977.690034722225</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45977.690034722225</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45977.690034722225</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45977.690034722225</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45977.690034722225</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45977.690034722225</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45977.690034722225</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45977.690034722225</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45977.690034722225</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45977.690034722225</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45977.690034722225</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45977.690034722225</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45977.690034722225</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45977.690034722225</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45977.690034722225</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45977.690034722225</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45977.690034722225</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45977.690034722225</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45977.690034722225</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45977.690034722225</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45977.690034722225</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45977.690034722225</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45977.690034722225</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45977.690034722225</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45977.690034722225</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45977.690034722225</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45977.690034722225</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45977.690034722225</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45977.690034722225</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45977.690034722225</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45977.690034722225</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45977.690034722225</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45977.690034722225</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45977.690034722225</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45977.690034722225</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45977.690034722225</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45977.690034722225</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45977.690034722225</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45977.690034722225</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45977.690034722225</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45977.690034722225</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45977.690034722225</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45977.690034722225</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45977.690034722225</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45977.690034722225</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45977.690034722225</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45977.690034722225</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45977.690034722225</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45977.690034722225</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45977.690034722225</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45977.690034722225</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45977.690034722225</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45977.690034722225</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45977.690034722225</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45977.690034722225</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45977.690034722225</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45977.690034722225</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45977.690034722225</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45977.690034722225</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45977.690034722225</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45977.690034722225</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45977.690034722225</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45977.690034722225</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45977.690034722225</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45977.690034722225</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45977.690034722225</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45977.690034722225</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45977.690034722225</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45977.690034722225</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45977.690034722225</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45977.690034722225</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45977.690034722225</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45977.690034722225</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45977.690034722225</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45977.690034722225</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45977.690034722225</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45977.690034722225</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45977.690034722225</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45977.690034722225</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45977.690034722225</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45977.690034722225</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45977.690034722225</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45977.690034722225</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45977.690034722225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45977.690034722225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45977.690034722225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45977.690034722225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45977.690034722225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45977.690034722225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45977.690034722225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45977.690034722225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45977.690034722225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45977.690034722225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45977.690034722225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45977.690034722225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45977.690034722225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45977.690034722225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45977.690034722225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45977.690034722225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45977.690034722225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45977.690034722225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45977.690034722225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45977.690034722225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45977.690034722225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45977.690034722225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45977.690034722225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45977.690034722225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45977.690034722225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45977.690034722225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45977.690034722225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45977.690034722225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45977.690034722225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45977.690034722225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45977.690034722225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45977.690034722225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45977.690034722225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45977.690034722225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45977.690034722225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45977.690034722225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45977.690034722225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45977.690034722225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45977.690034722225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45977.690034722225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45977.690034722225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45977.690034722225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45977.690034722225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45977.690034722225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45977.690034722225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45977.690034722225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45977.690034722225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45977.690034722225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45977.690034722225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45977.690034722225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45977.690034722225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45977.690034722225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45977.690034722225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45977.690034722225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45977.690034722225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45977.690034722225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45977.690034722225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45977.690034722225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45977.690034722225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45977.690034722225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45977.690034722225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45977.690034722225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45977.690034722225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45977.690034722225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45977.690034722225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45977.690034722225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45977.690034722225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45977.690034722225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45977.690034722225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45977.690034722225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45977.690034722225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45977.690034722225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45977.690034722225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45977.690034722225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45977.690034722225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45977.690034722225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45977.690034722225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45977.690034722225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45977.690034722225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45977.690034722225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45977.690034722225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45977.690034722225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45977.690034722225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45977.690034722225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45977.690034722225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45977.690034722225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45977.690034722225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45977.690034722225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45977.690034722225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45977.690034722225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45977.690034722225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45977.690034722225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45977.690034722225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45977.690034722225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45977.690034722225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45977.690034722225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45977.690034722225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45977.690034722225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45977.690034722225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45977.690034722225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45977.690034722225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45977.690034722225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45977.690034722225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45977.690034722225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45977.690034722225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45977.690034722225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45977.690034722225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45977.690034722225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45977.690034722225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45977.690034722225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45977.690034722225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45977.690034722225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45977.690034722225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45977.690034722225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45977.690034722225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45977.690034722225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45977.690034722225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45977.690034722225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45977.690034722225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45977.690034722225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45977.690034722225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45977.690034722225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45977.690034722225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45977.690034722225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45977.690034722225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45977.690034722225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45977.690034722225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45977.690034722225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45977.690034722225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45977.690034722225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45977.690034722225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45977.690034722225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45977.690034722225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45977.690034722225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45977.690034722225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45977.690034722225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45977.690034722225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45977.690034722225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45977.690034722225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45977.690034722225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45977.690034722225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45977.690034722225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45977.690034722225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45977.690034722225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45977.690034722225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45977.690034722225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45977.690034722225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45977.690034722225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45977.690034722225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45977.690034722225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45977.690034722225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45977.690034722225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45977.690034722225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45977.690034722225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45977.690034722225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45977.690034722225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45977.690034722225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45977.690034722225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45977.690034722225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45977.690034722225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45977.690034722225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45977.690034722225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45977.690034722225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45977.690034722225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45977.690034722225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45977.690034722225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45977.690034722225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45977.690034722225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45977.690034722225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45977.690034722225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45977.690034722225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45977.690034722225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45977.690034722225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45977.690034722225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45977.690034722225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45977.690034722225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45977.690034722225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45977.690034722225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45977.690034722225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45977.690034722225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45977.690034722225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45977.690034722225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45977.690034722225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45977.690034722225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45977.690034722225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45977.690034722225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45977.690034722225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45977.690034722225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45977.690034722225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45977.690034722225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45977.690034722225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45977.690034722225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45977.690034722225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45977.690034722225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45977.690034722225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45977.690034722225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45977.690034722225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45977.690034722225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45977.690034722225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45977.690034722225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45977.690034722225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45977.690034722225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45977.690034722225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45977.690034722225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45977.690034722225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45977.690034722225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45977.690034722225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45977.690034722225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45977.690034722225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45977.690034722225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45977.690034722225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45977.690034722225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45977.690034722225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45977.690034722225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45977.690034722225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45977.690034722225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45977.690034722225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45977.690034722225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45977.690034722225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45977.690034722225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45977.690034722225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45977.690034722225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45977.690034722225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45977.690034722225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45977.690034722225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45977.690034722225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45977.690034722225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45977.690034722225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45977.690034722225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45977.690034722225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45977.690034722225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45977.690034722225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45977.690034722225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45977.690034722225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45977.690034722225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45977.690034722225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45977.690034722225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45977.690034722225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45977.690034722225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45977.690034722225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45977.690034722225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45977.690034722225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45977.690034722225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45977.690034722225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45977.690034722225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45977.690034722225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45977.690034722225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45977.690034722225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45977.690034722225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45977.690034722225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45977.690034722225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45977.690034722225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45977.690034722225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45977.690034722225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45977.690034722225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45977.690034722225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45977.690034722225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45977.690034722225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45977.690034722225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45977.690034722225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45977.690034722225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45977.690034722225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45977.690034722225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45977.690034722225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45977.690034722225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45977.690034722225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45977.690034722225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45977.690034722225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45977.690034722225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45977.690034722225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45977.690034722225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45977.690034722225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45977.690034722225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45977.690034722225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45977.690034722225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45977.690034722225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45977.690034722225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45977.690034722225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45977.690034722225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45977.690034722225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45977.690034722225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45977.690034722225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45977.690034722225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45977.690034722225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45977.690034722225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45977.690034722225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45977.690034722225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45977.690034722225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45977.690034722225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45977.690034722225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45977.690034722225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45977.690034722225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45977.690034722225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45977.690034722225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45977.690034722225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45977.690034722225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45977.690034722225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45977.690034722225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45977.690034722225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45977.690034722225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45977.690034722225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45977.690034722225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45977.690034722225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45977.690034722225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45977.690034722225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45977.690034722225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45977.690034722225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45977.690034722225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45977.690034722225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45977.690034722225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45977.690034722225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45977.690034722225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45977.690034722225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45977.690034722225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45977.690034722225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45977.690034722225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45977.690034722225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45977.690034722225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45977.690034722225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45977.690034722225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45977.690034722225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45977.690034722225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45977.690034722225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45977.690034722225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45977.690034722225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45977.690034722225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45977.690034722225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45977.690034722225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45977.690034722225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45977.690034722225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45977.690034722225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45977.690034722225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45977.690034722225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45977.690034722225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45977.690034722225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45977.690034722225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45977.690034722225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45977.690034722225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45977.690034722225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45977.690034722225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45977.690034722225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45977.690034722225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45977.690034722225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45977.690034722225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45977.690034722225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45977.690034722225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45977.690034722225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45977.690034722225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45977.690034722225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45977.690034722225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45977.690034722225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45977.690034722225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45977.690034722225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45977.690034722225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45977.690034722225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45977.690034722225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45977.690034722225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45977.690034722225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45977.690034722225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45977.690034722225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45977.690034722225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45977.690034722225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45977.690034722225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45977.690034722225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45977.690034722225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45977.690034722225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45977.690034722225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45977.690034722225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45977.690034722225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45977.690034722225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45977.690034722225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45977.690034722225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45977.690034722225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45977.690034722225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45977.690034722225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45977.690034722225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45977.690034722225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45977.690034722225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45977.690034722225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45977.690034722225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45977.690034722225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45977.690034722225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45977.690034722225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45977.690034722225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45977.690034722225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45977.690034722225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45977.690034722225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45977.690034722225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45977.690034722225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45977.690034722225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45977.690034722225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45977.690034722225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45977.690034722225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45977.690034722225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45977.690034722225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45977.690034722225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45977.690034722225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45977.690034722225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45977.690034722225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45977.690034722225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45977.690034722225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45977.690034722225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45977.690034722225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45977.690034722225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45977.690034722225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45977.690034722225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45977.690034722225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45977.690034722225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45977.690034722225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45977.690034722225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45977.690034722225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45977.690034722225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45977.690034722225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45977.690034722225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45977.690034722225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45977.690034722225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45977.690034722225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45977.690034722225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45977.690034722225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45977.690034722225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45977.690034722225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45977.690034722225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45977.690034722225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45977.690034722225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45977.690034722225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45977.690034722225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45977.690034722225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45977.690034722225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45977.690034722225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45977.690034722225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45977.690034722225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45977.690034722225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45977.690034722225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45977.690034722225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45977.690034722225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45977.690034722225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45977.690034722225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45977.690034722225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45977.690034722225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45977.690034722225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45977.690034722225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45977.690034722225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45977.690034722225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45977.690034722225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45977.690034722225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45977.690034722225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45977.690034722225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45977.690034722225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45977.690034722225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45977.690034722225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45977.690034722225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45977.690034722225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45977.690034722225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45977.690034722225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45977.690034722225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45977.690034722225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45977.690034722225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45977.690034722225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45977.690034722225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45977.690034722225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45977.690034722225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45977.690034722225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45977.690034722225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45977.690034722225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45977.690034722225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45977.690034722225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45977.690034722225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45977.690034722225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45977.690034722225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45977.690034722225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45977.690034722225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45977.690034722225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45977.690034722225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45977.690034722225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45977.690034722225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45977.690034722225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45977.690034722225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45977.690034722225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45977.690034722225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45977.690034722225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45977.690034722225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45977.690034722225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45977.690034722225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45977.690034722225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45977.690034722225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45977.690034722225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45977.690034722225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45977.690034722225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45977.690034722225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45977.690034722225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45977.690034722225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45977.690034722225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45977.690034722225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45977.690034722225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45977.690034722225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45977.690034722225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45977.690034722225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45977.690034722225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45977.690034722225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45977.690034722225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45977.690034722225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45977.690034722225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45977.690034722225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45977.690034722225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45977.690034722225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45977.690034722225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45977.690034722225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45977.690034722225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45977.690034722225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45977.690034722225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45977.690034722225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45977.690034722225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45977.690034722225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45977.690034722225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45977.690034722225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45977.690034722225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45977.690034722225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45977.690034722225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45977.690034722225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45977.690034722225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45977.690034722225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45977.690034722225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45977.690034722225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45977.690034722225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45977.690034722225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45977.690034722225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45977.690034722225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45977.690034722225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45977.690034722225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45977.690034722225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45977.690034722225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45977.690034722225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45977.690034722225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45977.690034722225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45977.690034722225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45977.690034722225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45977.690034722225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45977.690034722225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45977.690034722225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45977.690034722225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45977.690034722225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45977.690034722225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45977.690034722225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45977.690034722225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45977.690034722225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45977.690034722225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45977.690034722225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45977.690034722225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45977.690034722225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45977.690034722225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45977.690034722225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45977.690034722225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45977.690034722225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45977.690034722225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45977.690034722225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45977.690034722225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45977.690034722225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45977.690034722225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45977.690034722225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45977.690034722225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45977.690034722225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45977.690034722225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45977.690034722225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45977.690034722225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45977.690034722225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45977.690034722225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45977.690034722225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45977.690034722225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45977.690034722225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45977.690034722225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45977.690034722225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45977.690034722225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45977.690034722225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45977.690034722225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45977.690034722225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45977.690034722225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45977.690034722225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45977.690034722225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45977.690034722225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45977.690034722225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45977.690034722225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45977.690034722225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45977.690034722225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45977.690034722225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45977.690034722225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45977.690034722225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45977.690034722225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45977.690034722225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45977.690034722225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45977.690034722225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45977.690034722225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45977.690034722225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45977.690034722225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45977.690034722225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45977.690034722225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45977.690034722225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45977.690034722225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45977.690034722225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45977.690034722225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45977.690034722225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45977.690034722225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45977.690034722225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45977.690034722225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45977.690034722225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45977.690034722225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45977.690034722225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45977.690034722225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45977.690034722225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45977.690034722225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45977.690034722225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45977.690034722225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45977.690034722225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45977.690034722225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45977.690034722225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45977.690034722225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45977.690034722225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45977.690034722225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45977.690034722225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45977.690034722225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45977.690034722225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45977.690034722225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45977.690034722225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45977.690034722225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45977.690034722225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45977.690034722225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45977.690034722225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45977.690034722225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45977.690034722225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45977.690034722225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45977.690034722225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45977.690034722225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45977.690034722225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45977.690034722225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45977.690034722225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45977.690034722225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45977.690034722225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45977.690034722225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45977.690034722225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45977.690034722225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45977.690034722225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45977.690034722225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45977.690034722225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45977.690034722225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45977.690034722225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45977.690034722225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45977.690034722225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45977.690034722225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45977.690034722225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45977.690034722225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45977.690034722225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45977.690034722225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45977.690034722225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45977.690034722225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45977.690034722225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45977.690034722225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45977.690034722225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45977.690034722225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45977.690034722225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45977.690034722225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45977.690034722225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45977.690034722225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45977.690034722225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45977.690034722225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45977.690034722225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45977.690034722225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45977.690034722225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45977.690034722225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45977.690034722225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45977.690034722225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45977.690034722225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45977.690034722225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45977.690034722225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45977.690034722225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45977.690034722225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45977.690034722225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45977.690034722225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45977.690034722225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45977.690034722225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45977.690034722225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45977.690034722225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45977.690034722225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45977.690034722225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45977.690034722225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45977.690034722225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45977.690034722225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45977.690034722225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45977.690034722225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45977.690034722225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45977.690034722225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45977.690034722225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45977.690034722225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45977.690034722225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45977.690034722225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45977.690034722225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45977.690034722225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45977.690034722225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45977.690034722225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45977.690034722225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45977.690034722225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45977.690034722225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45977.690034722225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45977.690034722225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45977.690034722225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45977.690034722225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45977.690034722225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45977.690034722225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45977.690034722225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45977.690034722225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45977.690034722225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45977.690034722225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45977.690034722225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45977.690034722225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45977.690034722225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45977.690034722225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45977.690034722225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45977.690034722225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45977.690034722225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45977.690034722225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45977.690034722225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45977.690034722225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45977.690034722225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45977.690034722225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45977.690034722225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45977.690034722225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45977.690034722225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45977.690034722225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45977.690034722225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45977.690034722225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45977.690034722225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45977.690034722225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45977.690034722225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45977.690034722225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45977.690034722225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45977.690034722225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45977.690034722225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45977.690034722225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45977.690034722225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45977.690034722225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45977.690034722225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45977.690034722225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45977.690034722225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45977.690034722225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45977.690034722225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45977.690034722225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45977.690034722225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45977.690034722225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45977.690034722225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45977.690034722225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45977.690034722225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45977.690034722225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45977.690034722225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45977.690034722225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45977.690034722225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45977.690034722225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45977.690034722225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45977.690034722225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45977.690034722225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45977.690034722225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45977.690034722225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45977.690034722225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45977.690034722225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45977.690034722225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45977.690034722225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45977.690034722225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45977.690034722225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45977.690034722225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45977.690034722225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45977.690034722225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45977.690034722225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45977.690034722225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45977.690034722225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45977.690034722225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45977.690034722225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45977.690034722225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45977.690034722225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45977.690034722225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45977.690034722225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45977.690034722225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45977.690034722225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45977.690034722225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45977.690034722225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45977.690034722225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45977.690034722225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45977.690034722225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45977.690034722225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45977.690034722225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45977.690034722225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45977.690034722225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45977.690034722225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45977.690034722225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45977.690034722225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45977.690034722225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45977.690034722225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45977.690034722225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45977.690034722225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45977.690034722225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45977.690034722225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45977.690034722225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45977.690034722225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45977.690034722225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45977.690034722225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45977.690034722225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45977.690034722225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45977.690034722225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45977.690034722225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45977.690034722225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45977.690034722225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45977.690034722225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45977.690034722225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45977.690034722225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45977.690034722225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45977.690034722225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45977.690034722225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45977.690034722225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45977.690034722225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45977.690034722225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45977.690034722225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45977.690034722225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45977.690034722225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45977.690034722225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45977.690034722225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45977.690034722225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45977.690034722225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45977.690034722225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45977.690034722225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45977.690034722225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45977.690034722225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45977.690034722225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45977.690034722225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45977.690034722225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45977.690034722225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45977.690034722225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45977.690034722225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45977.690034722225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45977.690034722225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45977.690034722225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45977.690034722225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45977.690034722225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45977.690034722225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45977.690034722225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45977.690034722225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45977.690034722225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45977.690034722225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45977.690034722225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45977.690034722225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45977.690034722225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45977.690034722225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45977.690034722225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45977.690034722225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45977.690034722225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45977.690034722225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45977.690034722225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45977.690034722225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45977.690034722225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45977.690034722225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45977.690034722225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45977.690034722225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45977.690034722225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45977.690034722225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45977.690034722225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45977.690034722225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45977.690034722225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45977.690034722225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45977.690034722225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45977.690034722225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45977.690034722225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45977.690034722225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45977.690034722225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45977.690034722225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45977.690034722225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45977.690034722225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45977.690034722225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45977.690034722225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45977.690034722225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45977.690034722225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45977.690034722225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45977.690034722225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45977.690034722225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45977.690034722225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45977.690034722225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45977.690034722225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45977.690034722225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45977.690034722225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45977.690034722225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45977.690034722225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45977.690034722225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45977.690034722225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45977.690034722225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45977.690034722225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45977.690034722225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45977.690034722225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45977.690034722225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45977.690034722225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45977.690034722225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45977.690034722225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45977.690034722225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45977.690034722225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45977.690034722225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45977.690034722225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45977.690034722225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45977.690034722225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45977.690034722225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45977.690034722225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45977.690034722225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45977.690034722225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45977.690034722225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45977.690034722225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45977.690034722225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45977.690034722225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45977.690034722225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45977.690034722225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45977.690034722225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45977.690034722225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45977.690034722225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45977.690034722225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45977.690034722225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45977.690034722225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45977.690034722225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45977.690034722225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45977.690034722225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45977.690034722225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45977.690034722225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45977.690034722225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45977.690034722225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45977.690034722225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45977.690034722225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45977.690034722225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45977.690034722225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45977.690034722225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45977.690034722225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45977.690034722225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45977.690034722225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45977.690034722225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45977.690034722225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45977.690034722225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45977.690034722225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45977.690034722225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45977.690034722225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45977.690034722225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45977.690034722225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45977.690034722225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45977.690034722225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45977.690034722225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45977.690034722225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45977.690034722225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45977.690034722225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45977.690034722225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45977.690034722225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45977.690034722225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45977.690034722225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45977.690034722225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45977.690034722225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45977.690034722225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45977.690034722225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45977.690034722225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45977.690034722225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45977.690034722225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45977.690034722225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45977.690034722225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45977.690034722225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45977.690034722225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45977.690034722225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45977.690034722225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45977.690034722225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45977.690034722225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45977.690034722225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45977.690034722225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45977.690034722225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45977.690034722225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45977.690034722225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45977.690034722225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45977.690034722225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45977.690034722225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45977.690034722225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45977.690034722225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45977.690034722225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45977.690034722225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45977.690034722225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45977.690034722225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45977.690034722225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45977.690034722225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45977.690034722225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45977.690034722225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45977.690034722225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45977.690034722225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45977.690034722225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45977.690034722225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45977.690034722225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45977.690034722225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45977.690034722225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45977.690034722225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45977.690034722225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45977.690034722225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274.2093171296292</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ca="1">IFERROR(NOW()-F3,"")</f>
        <v>2.771990741166519E-2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45977.690034722225</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45977.690034722225</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39124</v>
      </c>
      <c r="E6" s="95"/>
      <c r="F6" s="96"/>
      <c r="G6" s="97">
        <f ca="1">IFERROR(NOW()-F7,"")</f>
        <v>45977.690034722225</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45977.690034722225</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39125</v>
      </c>
      <c r="E8" s="95"/>
      <c r="F8" s="96"/>
      <c r="G8" s="97">
        <f ca="1">IFERROR(NOW()-F8,"")</f>
        <v>45977.690034722225</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45977.690034722225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45977.690034722225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45977.690034722225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45977.690034722225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45977.690034722225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45977.690034722225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45977.690034722225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45977.690034722225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45977.690034722225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45977.690034722225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45977.690034722225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45977.690034722225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45977.690034722225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45977.690034722225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45977.690034722225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45977.690034722225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45977.690034722225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45977.690034722225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45977.690034722225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45977.690034722225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45977.690034722225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45977.690034722225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45977.690034722225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45977.690034722225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45977.690034722225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45977.690034722225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45977.690034722225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45977.690034722225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45977.690034722225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45977.690034722225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45977.690034722225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45977.690034722225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45977.690034722225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45977.690034722225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45977.690034722225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45977.690034722225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45977.690034722225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45977.690034722225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45977.690034722225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45977.690034722225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45977.690034722225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45977.690034722225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45977.690034722225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45977.690034722225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45977.690034722225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45977.690034722225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45977.690034722225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45977.690034722225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45977.690034722225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45977.690034722225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45977.690034722225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45977.690034722225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45977.690034722225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45977.690034722225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45977.690034722225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45977.690034722225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45977.690034722225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45977.690034722225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45977.690034722225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45977.690034722225</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39126</v>
      </c>
      <c r="B2" s="37" t="str">
        <f>IFERROR(VLOOKUP(D2,DB!A:K,11,0),"")</f>
        <v>R5</v>
      </c>
      <c r="C2" s="37">
        <v>3</v>
      </c>
      <c r="D2" s="107" t="s">
        <v>36011</v>
      </c>
      <c r="E2" s="37" t="s">
        <v>39021</v>
      </c>
      <c r="F2" s="38">
        <v>45891.832060185188</v>
      </c>
      <c r="G2" s="116">
        <f ca="1">IFERROR(NOW()-F2,"")</f>
        <v>85.85797453703708</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51.501157407408755</v>
      </c>
      <c r="H3" s="38">
        <v>45926.158159722225</v>
      </c>
      <c r="I3" s="37" t="str">
        <f>IFERROR(VLOOKUP(D3,DB!A:F,6,0),"")</f>
        <v>SCECO</v>
      </c>
      <c r="J3" s="37" t="str">
        <f>IFERROR(VLOOKUP(D3,DB!A:G,7,0),"")</f>
        <v>Good</v>
      </c>
      <c r="K3" s="37" t="s">
        <v>39129</v>
      </c>
      <c r="L3" s="37" t="str">
        <f>IFERROR(VLOOKUP(D3,DB!A:I,9,0),"")</f>
        <v>Latis</v>
      </c>
      <c r="M3" s="106"/>
    </row>
    <row r="4" spans="1:13" ht="48" customHeight="1">
      <c r="A4" s="117" t="s">
        <v>39130</v>
      </c>
      <c r="B4" s="117" t="str">
        <f>IFERROR(VLOOKUP(D4,DB!A:K,11,0),"")</f>
        <v>R5</v>
      </c>
      <c r="C4" s="117">
        <v>1</v>
      </c>
      <c r="D4" s="117" t="s">
        <v>34758</v>
      </c>
      <c r="E4" s="117" t="s">
        <v>39024</v>
      </c>
      <c r="F4" s="118">
        <v>45948.661111111112</v>
      </c>
      <c r="G4" s="119">
        <f t="shared" ref="G4" ca="1" si="1">IFERROR(NOW()-F4,"")</f>
        <v>29.028923611112987</v>
      </c>
      <c r="H4" s="118">
        <v>45948.661111111112</v>
      </c>
      <c r="I4" s="117" t="str">
        <f>IFERROR(VLOOKUP(D4,DB!A:F,6,0),"")</f>
        <v>SCECO</v>
      </c>
      <c r="J4" s="117" t="str">
        <f>IFERROR(VLOOKUP(D4,DB!A:G,7,0),"")</f>
        <v>Dead</v>
      </c>
      <c r="K4" s="117" t="s">
        <v>39131</v>
      </c>
      <c r="L4" s="117" t="str">
        <f>IFERROR(VLOOKUP(D4,DB!A:I,9,0),"")</f>
        <v>Latis</v>
      </c>
    </row>
    <row r="5" spans="1:13" ht="30.75">
      <c r="A5" s="117" t="s">
        <v>39132</v>
      </c>
      <c r="B5" s="117" t="s">
        <v>5443</v>
      </c>
      <c r="C5" s="117">
        <v>1</v>
      </c>
      <c r="D5" s="117" t="s">
        <v>32330</v>
      </c>
      <c r="E5" s="117" t="s">
        <v>39021</v>
      </c>
      <c r="F5" s="118">
        <v>45968.848599537036</v>
      </c>
      <c r="G5" s="119">
        <f t="shared" ref="G5:G23" ca="1" si="2">IFERROR(NOW()-F5,"")</f>
        <v>8.8414351851897663</v>
      </c>
      <c r="H5" s="118">
        <v>45968.827465277776</v>
      </c>
      <c r="I5" s="117" t="s">
        <v>22</v>
      </c>
      <c r="J5" s="117" t="s">
        <v>65</v>
      </c>
      <c r="K5" s="117" t="s">
        <v>39133</v>
      </c>
      <c r="L5" s="117" t="s">
        <v>8145</v>
      </c>
    </row>
    <row r="6" spans="1:13">
      <c r="A6" s="117" t="s">
        <v>39134</v>
      </c>
      <c r="B6" s="117" t="str">
        <f>IFERROR(VLOOKUP(D6,DB!A:K,11,0),"")</f>
        <v>R5</v>
      </c>
      <c r="C6" s="117">
        <v>1</v>
      </c>
      <c r="D6" s="117" t="s">
        <v>33371</v>
      </c>
      <c r="E6" s="117" t="s">
        <v>39021</v>
      </c>
      <c r="F6" s="146">
        <v>45977.514803240738</v>
      </c>
      <c r="G6" s="119">
        <f t="shared" ca="1" si="2"/>
        <v>0.17523148148757173</v>
      </c>
      <c r="H6" s="146">
        <v>45977.468807870369</v>
      </c>
      <c r="I6" s="117" t="str">
        <f>IFERROR(VLOOKUP(D6,DB!A:F,6,0),"")</f>
        <v>SCECO</v>
      </c>
      <c r="J6" s="117" t="str">
        <f>IFERROR(VLOOKUP(D6,DB!A:G,7,0),"")</f>
        <v>Weak</v>
      </c>
      <c r="K6" s="117" t="s">
        <v>39135</v>
      </c>
      <c r="L6" s="117" t="str">
        <f>IFERROR(VLOOKUP(D6,DB!A:I,9,0),"")</f>
        <v>Latis</v>
      </c>
    </row>
    <row r="7" spans="1:13">
      <c r="A7" s="117"/>
      <c r="B7" s="117" t="str">
        <f>IFERROR(VLOOKUP(D7,DB!A:K,11,0),"")</f>
        <v/>
      </c>
      <c r="C7" s="117"/>
      <c r="D7" s="117"/>
      <c r="E7" s="117"/>
      <c r="F7" s="117"/>
      <c r="G7" s="119">
        <f t="shared" ca="1" si="2"/>
        <v>45977.690034722225</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45977.690034722225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45977.690034722225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45977.690034722225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45977.690034722225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45977.690034722225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45977.690034722225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45977.690034722225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45977.690034722225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45977.690034722225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45977.690034722225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45977.690034722225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45977.690034722225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45977.690034722225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45977.690034722225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45977.690034722225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45977.690034722225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45977.690034722225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45977.690034722225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45977.690034722225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45977.690034722225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45977.690034722225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45977.690034722225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45977.690034722225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45977.690034722225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45977.690034722225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45977.690034722225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45977.690034722225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45977.690034722225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45977.690034722225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45977.690034722225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45977.690034722225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45977.690034722225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45977.690034722225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45977.690034722225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45977.690034722225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45977.690034722225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45977.690034722225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45977.690034722225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45977.690034722225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45977.690034722225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45977.690034722225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45977.690034722225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45977.690034722225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45977.690034722225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45977.690034722225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45977.690034722225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45977.690034722225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45977.690034722225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45977.690034722225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45977.690034722225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45977.690034722225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45977.690034722225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45977.690034722225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45977.690034722225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45977.690034722225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45977.690034722225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45977.690034722225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45977.690034722225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45977.690034722225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45977.690034722225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45977.690034722225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45977.690034722225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45977.690034722225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45977.690034722225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45977.690034722225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45977.690034722225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45977.690034722225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45977.690034722225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45977.690034722225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45977.690034722225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45977.690034722225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45977.690034722225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45977.690034722225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45977.690034722225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45977.690034722225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45977.690034722225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45977.690034722225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45977.690034722225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45977.690034722225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45977.690034722225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45977.690034722225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45977.690034722225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45977.690034722225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45977.690034722225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45977.690034722225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45977.690034722225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45977.690034722225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45977.690034722225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45977.690034722225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45977.690034722225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45977.690034722225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45977.690034722225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45977.690034722225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45977.690034722225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45977.690034722225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45977.690034722225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45977.690034722225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45977.690034722225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45977.690034722225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45977.690034722225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45977.690034722225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45977.690034722225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45977.690034722225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45977.690034722225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45977.690034722225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45977.690034722225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45977.690034722225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45977.690034722225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45977.690034722225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45977.690034722225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45977.690034722225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45977.690034722225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45977.690034722225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45977.690034722225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45977.690034722225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45977.690034722225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45977.690034722225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45977.690034722225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45977.690034722225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45977.690034722225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45977.690034722225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45977.690034722225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45977.690034722225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45977.690034722225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45977.690034722225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45977.690034722225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45977.690034722225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45977.690034722225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45977.690034722225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45977.690034722225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45977.690034722225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45977.690034722225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45977.690034722225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45977.690034722225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45977.690034722225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45977.690034722225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45977.690034722225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45977.690034722225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45977.690034722225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45977.690034722225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45977.690034722225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45977.690034722225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45977.690034722225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45977.690034722225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45977.690034722225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45977.690034722225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45977.690034722225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45977.690034722225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45977.690034722225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45977.690034722225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45977.690034722225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45977.690034722225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45977.690034722225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45977.690034722225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45977.690034722225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45977.690034722225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45977.690034722225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45977.690034722225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45977.690034722225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45977.690034722225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45977.690034722225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45977.690034722225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45977.690034722225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39136</v>
      </c>
      <c r="B2" s="129" t="str">
        <f>IFERROR(VLOOKUP(D2,DB!A:K,11,0),"")</f>
        <v>R6</v>
      </c>
      <c r="C2" s="130">
        <v>8</v>
      </c>
      <c r="D2" s="149" t="s">
        <v>34882</v>
      </c>
      <c r="E2" s="117" t="s">
        <v>39024</v>
      </c>
      <c r="F2" s="131">
        <v>45977.605775462966</v>
      </c>
      <c r="G2" s="105">
        <f t="shared" ref="G2:G6" ca="1" si="0">IFERROR(NOW()-F2,"-")</f>
        <v>8.4259259259852115E-2</v>
      </c>
      <c r="H2" s="131">
        <v>45977.605775462966</v>
      </c>
      <c r="I2" s="129" t="str">
        <f>IFERROR(VLOOKUP(D2,DB!A:F,6,0),"")</f>
        <v>Generator-SG</v>
      </c>
      <c r="J2" s="129" t="str">
        <f>IFERROR(VLOOKUP(D2,DB!A:G,7,0),"")</f>
        <v>Dead</v>
      </c>
      <c r="K2" s="132" t="s">
        <v>39137</v>
      </c>
      <c r="L2" s="133" t="str">
        <f>IFERROR(VLOOKUP(D2,DB!A:I,9,0),"")</f>
        <v>Latis</v>
      </c>
    </row>
    <row r="3" spans="1:16382" ht="31.5" customHeight="1">
      <c r="A3" s="128" t="s">
        <v>39138</v>
      </c>
      <c r="B3" s="129" t="str">
        <f>IFERROR(VLOOKUP(D3,DB!A:K,11,0),"")</f>
        <v>R6</v>
      </c>
      <c r="C3" s="130">
        <v>1</v>
      </c>
      <c r="D3" s="129" t="s">
        <v>37891</v>
      </c>
      <c r="E3" s="117" t="s">
        <v>39021</v>
      </c>
      <c r="F3" s="131"/>
      <c r="G3" s="105">
        <f t="shared" ca="1" si="0"/>
        <v>45977.690034722225</v>
      </c>
      <c r="H3" s="131">
        <v>45977.603217592594</v>
      </c>
      <c r="I3" s="129" t="str">
        <f>IFERROR(VLOOKUP(D3,DB!A:F,6,0),"")</f>
        <v>SCECO</v>
      </c>
      <c r="J3" s="129" t="str">
        <f>IFERROR(VLOOKUP(D3,DB!A:G,7,0),"")</f>
        <v>Dead</v>
      </c>
      <c r="K3" s="132" t="s">
        <v>39139</v>
      </c>
      <c r="L3" s="133" t="str">
        <f>IFERROR(VLOOKUP(D3,DB!A:I,9,0),"")</f>
        <v>Latis</v>
      </c>
    </row>
    <row r="4" spans="1:16382" ht="31.5" customHeight="1">
      <c r="A4" s="128" t="s">
        <v>39140</v>
      </c>
      <c r="B4" s="129" t="str">
        <f>IFERROR(VLOOKUP(D4,DB!A:K,11,0),"")</f>
        <v>R6</v>
      </c>
      <c r="C4" s="130">
        <v>1</v>
      </c>
      <c r="D4" s="129" t="s">
        <v>29057</v>
      </c>
      <c r="E4" s="117" t="s">
        <v>39021</v>
      </c>
      <c r="F4" s="131">
        <v>45977.649872685186</v>
      </c>
      <c r="G4" s="105">
        <f t="shared" ca="1" si="0"/>
        <v>4.016203703940846E-2</v>
      </c>
      <c r="H4" s="131">
        <v>45977.649872685186</v>
      </c>
      <c r="I4" s="129" t="str">
        <f>IFERROR(VLOOKUP(D4,DB!A:F,6,0),"")</f>
        <v>SCECO</v>
      </c>
      <c r="J4" s="129" t="str">
        <f>IFERROR(VLOOKUP(D4,DB!A:G,7,0),"")</f>
        <v>Dead</v>
      </c>
      <c r="K4" s="132" t="s">
        <v>39141</v>
      </c>
      <c r="L4" s="133" t="str">
        <f>IFERROR(VLOOKUP(D4,DB!A:I,9,0),"")</f>
        <v>Latis</v>
      </c>
    </row>
    <row r="5" spans="1:16382" ht="31.5" customHeight="1">
      <c r="A5" s="128"/>
      <c r="B5" s="129" t="str">
        <f>IFERROR(VLOOKUP(D5,DB!A:K,11,0),"")</f>
        <v/>
      </c>
      <c r="C5" s="130"/>
      <c r="D5" s="129"/>
      <c r="E5" s="117"/>
      <c r="F5" s="131"/>
      <c r="G5" s="105">
        <f t="shared" ca="1" si="0"/>
        <v>45977.690034722225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45977.690034722225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45977.690034722225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45977.690034722225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45977.690034722225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45977.690034722225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45977.690034722225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45977.690034722225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45977.690034722225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45977.690034722225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45977.690034722225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45977.690034722225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45977.690034722225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45977.690034722225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45977.690034722225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45977.690034722225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45977.690034722225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45977.690034722225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45977.690034722225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45977.690034722225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45977.690034722225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45977.690034722225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45977.690034722225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45977.690034722225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45977.690034722225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45977.690034722225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45977.690034722225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45977.690034722225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45977.690034722225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45977.690034722225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45977.690034722225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45977.690034722225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45977.690034722225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45977.690034722225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45977.690034722225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45977.690034722225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45977.690034722225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45977.690034722225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45977.690034722225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45977.690034722225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45977.690034722225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45977.690034722225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45977.690034722225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45977.690034722225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45977.690034722225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45977.690034722225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45977.690034722225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45977.690034722225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45977.690034722225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45977.690034722225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45977.690034722225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45977.690034722225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45977.690034722225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45977.690034722225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45977.690034722225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45977.690034722225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45977.690034722225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45977.690034722225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45977.690034722225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45977.690034722225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45977.690034722225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45977.690034722225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45977.690034722225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45977.690034722225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45977.690034722225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45977.690034722225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45977.690034722225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45977.690034722225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45977.690034722225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45977.690034722225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45977.690034722225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45977.690034722225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45977.690034722225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45977.690034722225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45977.690034722225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45977.690034722225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45977.690034722225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45977.690034722225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45977.690034722225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45977.690034722225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45977.690034722225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45977.690034722225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45977.690034722225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45977.690034722225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45977.690034722225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45977.690034722225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45977.690034722225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45977.690034722225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45977.690034722225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45977.690034722225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45977.690034722225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45977.690034722225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45977.690034722225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45977.690034722225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45977.690034722225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45977.690034722225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45977.690034722225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45977.690034722225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45977.690034722225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45977.690034722225</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