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31" documentId="13_ncr:1_{F6CB121F-512D-4AA6-A0C1-0FB36C537598}" xr6:coauthVersionLast="47" xr6:coauthVersionMax="47" xr10:uidLastSave="{A08E357D-25A1-4CFD-A994-B613DE83C3A0}"/>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<sst xmlns="http://schemas.openxmlformats.org/spreadsheetml/2006/main" count="180298" uniqueCount="39132">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</sst>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9" totalsRowShown="0" headerRowDxfId="157" dataDxfId="156" headerRowBorderDxfId="154" tableBorderDxfId="155" totalsRowBorderDxfId="153">
  <autoFilter ref="A1:CJ18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296.5860407407381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45959.534466666664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45959.534466666664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45959.534466666664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45959.534466666664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45959.534466666664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45959.534466666664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45959.534466666664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45959.534466666664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45959.534466666664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45959.534466666664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45959.534466666664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45959.534466666664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45959.534466666664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45959.534466666664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45959.534466666664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45959.534466666664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45959.534466666664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45959.534466666664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45959.534466666664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45959.534466666664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45959.534466666664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45959.534466666664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45959.534466666664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45959.534466666664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45959.534466666664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45959.534466666664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45959.534466666664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45959.534466666664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45959.534466666664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45959.534466666664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45959.534466666664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45959.534466666664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45959.534466666664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45959.534466666664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45959.534466666664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45959.534466666664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45959.534466666664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45959.534466666664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45959.534466666664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45959.534466666664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45959.534466666664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45959.534466666664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45959.534466666664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45959.534466666664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45959.534466666664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45959.534466666664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45959.534466666664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45959.534466666664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45959.534466666664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45959.534466666664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45959.534466666664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45959.534466666664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45959.534466666664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45959.534466666664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45959.534466666664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45959.534466666664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45959.534466666664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45959.534466666664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45959.534466666664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45959.534466666664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45959.534466666664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45959.534466666664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45959.534466666664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45959.534466666664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45959.534466666664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45959.534466666664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45959.534466666664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45959.534466666664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45959.534466666664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45959.534466666664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45959.534466666664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45959.534466666664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45959.534466666664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45959.534466666664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45959.534466666664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45959.534466666664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45959.534466666664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45959.534466666664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45959.534466666664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45959.534466666664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45959.534466666664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45959.534466666664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45959.534466666664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45959.534466666664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45959.534466666664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45959.534466666664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45959.534466666664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45959.534466666664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45959.534466666664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45959.534466666664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45959.534466666664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45959.534466666664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45959.534466666664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45959.534466666664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45959.534466666664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45959.534466666664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45959.534466666664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45959.534466666664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45959.534466666664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45959.534466666664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45959.534466666664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45959.534466666664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45959.534466666664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45959.534466666664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45959.534466666664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45959.534466666664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45959.534466666664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45959.534466666664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45959.534466666664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45959.534466666664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45959.534466666664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45959.534466666664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45959.534466666664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45959.534466666664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45959.534466666664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45959.534466666664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45959.534466666664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45959.534466666664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45959.534466666664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45959.534466666664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45959.534466666664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45959.534466666664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45959.534466666664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45959.534466666664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45959.534466666664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45959.534466666664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45959.534466666664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45959.534466666664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45959.534466666664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45959.534466666664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45959.534466666664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45959.534466666664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45959.534466666664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45959.534466666664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45959.534466666664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45959.534466666664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45959.534466666664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45959.534466666664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45959.534466666664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45959.534466666664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45959.534466666664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45959.534466666664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45959.534466666664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45959.534466666664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45959.534466666664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45959.534466666664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45959.534466666664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45959.534466666664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04FB23A4-B91F-44F1-AFB3-EDEA0907EF99}"/>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9"/>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134.53462870370277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0.7923833333334187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45959.534466666664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45959.534466666664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45959.534466666664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45959.534466666664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45959.534466666664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45959.534466666664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45959.534466666664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45959.534466666664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45959.534466666664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45959.534466666664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45959.534466666664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45959.534466666664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45959.534466666664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45959.534466666664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45959.534466666664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45959.534466666664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45959.534466666664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45959.534466666664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45959.534466666664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45959.534466666664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45959.534466666664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45959.534466666664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45959.534466666664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45959.534466666664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45959.534466666664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45959.534466666664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45959.534466666664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45959.534466666664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45959.534466666664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45959.534466666664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45959.534466666664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45959.534466666664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45959.534466666664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45959.534466666664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45959.534466666664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45959.534466666664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45959.534466666664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45959.534466666664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45959.534466666664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45959.534466666664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61"/>
      <c r="B45" s="162" t="str">
        <f>IFERROR(VLOOKUP(D45,DB!A:K,11,0),"")</f>
        <v/>
      </c>
      <c r="C45" s="162"/>
      <c r="D45" s="162"/>
      <c r="E45" s="163"/>
      <c r="F45" s="164"/>
      <c r="G45" s="165">
        <f ca="1">IFERROR(NOW()-F45,"-")</f>
        <v>45959.534466666664</v>
      </c>
      <c r="H45" s="164"/>
      <c r="I45" s="162" t="str">
        <f>IFERROR(VLOOKUP(D45,DB!A:F,6,0),"")</f>
        <v/>
      </c>
      <c r="J45" s="162" t="str">
        <f>IFERROR(VLOOKUP(D45,DB!A:G,7,0),"")</f>
        <v/>
      </c>
      <c r="K45" s="166"/>
      <c r="L45" s="162" t="str">
        <f>IFERROR(VLOOKUP(D45,DB!A:I,9,0),"")</f>
        <v/>
      </c>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162"/>
      <c r="BX45" s="162"/>
      <c r="BY45" s="162"/>
      <c r="BZ45" s="162"/>
      <c r="CA45" s="162"/>
      <c r="CB45" s="162"/>
      <c r="CC45" s="162"/>
      <c r="CD45" s="162"/>
      <c r="CE45" s="162"/>
      <c r="CF45" s="162"/>
      <c r="CG45" s="162"/>
      <c r="CH45" s="162"/>
      <c r="CI45" s="162"/>
      <c r="CJ45" s="167"/>
    </row>
    <row r="46" spans="1:88" ht="31.5" customHeight="1">
      <c r="A46" s="113"/>
      <c r="B46" s="18" t="str">
        <f>IFERROR(VLOOKUP(D46,DB!A:K,11,0),"")</f>
        <v/>
      </c>
      <c r="C46" s="18"/>
      <c r="D46" s="18"/>
      <c r="E46" s="114"/>
      <c r="F46" s="115"/>
      <c r="G46" s="116">
        <f ca="1">IFERROR(NOW()-F46,"-")</f>
        <v>45959.534466666664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45959.534466666664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45959.534466666664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45959.534466666664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45959.534466666664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45959.534466666664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45959.534466666664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45959.534466666664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45959.534466666664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45959.534466666664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45959.534466666664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45959.534466666664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45959.534466666664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45959.534466666664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45959.534466666664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45959.534466666664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45959.534466666664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45959.534466666664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45959.534466666664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45959.534466666664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45959.534466666664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45959.534466666664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45959.534466666664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45959.534466666664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45959.534466666664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45959.534466666664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45959.534466666664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45959.534466666664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45959.534466666664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45959.534466666664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45959.534466666664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45959.534466666664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45959.534466666664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45959.534466666664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45959.534466666664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45959.534466666664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45959.534466666664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45959.534466666664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45959.534466666664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45959.534466666664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45959.534466666664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45959.534466666664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45959.534466666664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45959.534466666664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45959.534466666664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45959.534466666664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45959.534466666664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45959.534466666664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45959.534466666664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45959.534466666664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45959.534466666664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45959.534466666664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45959.534466666664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45959.534466666664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45959.534466666664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45959.534466666664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45959.534466666664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45959.534466666664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45959.534466666664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45959.534466666664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45959.534466666664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45959.534466666664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45959.534466666664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45959.534466666664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45959.534466666664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45959.534466666664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45959.534466666664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45959.534466666664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45959.534466666664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45959.534466666664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45959.534466666664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45959.534466666664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45959.534466666664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45959.534466666664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45959.534466666664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45959.534466666664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45959.534466666664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45959.534466666664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45959.534466666664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45959.534466666664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45959.534466666664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45959.534466666664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45959.534466666664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45959.534466666664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45959.534466666664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45959.534466666664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45959.534466666664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45959.534466666664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45959.534466666664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45959.534466666664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45959.534466666664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45959.534466666664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45959.534466666664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45959.534466666664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45959.534466666664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45959.534466666664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45959.534466666664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45959.534466666664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45959.534466666664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45959.534466666664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45959.534466666664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45959.534466666664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45959.534466666664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45959.534466666664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45959.534466666664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45959.534466666664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45959.534466666664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45959.534466666664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45959.534466666664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45959.534466666664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45959.534466666664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45959.534466666664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45959.534466666664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45959.534466666664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45959.534466666664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45959.534466666664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45959.534466666664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45959.534466666664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45959.534466666664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45959.534466666664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45959.534466666664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45959.534466666664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45959.534466666664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45959.534466666664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45959.534466666664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45959.534466666664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45959.534466666664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45959.534466666664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45959.534466666664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45959.534466666664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45959.534466666664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45959.534466666664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45959.534466666664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45959.534466666664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45959.534466666664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45959.534466666664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45959.534466666664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45959.534466666664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45959.534466666664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45959.534466666664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45959.534466666664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45959.534466666664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45959.534466666664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61"/>
      <c r="B189" s="162" t="str">
        <f>IFERROR(VLOOKUP(D189,DB!A:K,11,0),"")</f>
        <v/>
      </c>
      <c r="C189" s="162"/>
      <c r="D189" s="162"/>
      <c r="E189" s="163"/>
      <c r="F189" s="164"/>
      <c r="G189" s="165">
        <f ca="1">IFERROR(NOW()-F189,"-")</f>
        <v>45959.534466666664</v>
      </c>
      <c r="H189" s="164"/>
      <c r="I189" s="162" t="str">
        <f>IFERROR(VLOOKUP(D189,DB!A:F,6,0),"")</f>
        <v/>
      </c>
      <c r="J189" s="162" t="str">
        <f>IFERROR(VLOOKUP(D189,DB!A:G,7,0),"")</f>
        <v/>
      </c>
      <c r="K189" s="166"/>
      <c r="L189" s="162" t="str">
        <f>IFERROR(VLOOKUP(D189,DB!A:I,9,0),"")</f>
        <v/>
      </c>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2"/>
      <c r="BK189" s="162"/>
      <c r="BL189" s="162"/>
      <c r="BM189" s="162"/>
      <c r="BN189" s="162"/>
      <c r="BO189" s="162"/>
      <c r="BP189" s="162"/>
      <c r="BQ189" s="162"/>
      <c r="BR189" s="162"/>
      <c r="BS189" s="162"/>
      <c r="BT189" s="162"/>
      <c r="BU189" s="162"/>
      <c r="BV189" s="162"/>
      <c r="BW189" s="162"/>
      <c r="BX189" s="162"/>
      <c r="BY189" s="162"/>
      <c r="BZ189" s="162"/>
      <c r="CA189" s="162"/>
      <c r="CB189" s="162"/>
      <c r="CC189" s="162"/>
      <c r="CD189" s="162"/>
      <c r="CE189" s="162"/>
      <c r="CF189" s="162"/>
      <c r="CG189" s="162"/>
      <c r="CH189" s="162"/>
      <c r="CI189" s="162"/>
      <c r="CJ189" s="167"/>
    </row>
  </sheetData>
  <dataValidations count="2">
    <dataValidation allowBlank="1" showInputMessage="1" showErrorMessage="1" sqref="E1" xr:uid="{4D935161-CDD3-4592-B877-3FB59C99E142}"/>
    <dataValidation type="list" allowBlank="1" showInputMessage="1" showErrorMessage="1" sqref="E3:E18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v>
      </c>
      <c r="D2" s="18" t="s">
        <v>19061</v>
      </c>
      <c r="E2" s="18" t="s">
        <v>39021</v>
      </c>
      <c r="F2" s="20"/>
      <c r="G2" s="21">
        <f t="shared" ref="G2:G63" ca="1" si="0">IFERROR(NOW()-F2,"-")</f>
        <v>45959.534466666664</v>
      </c>
      <c r="H2" s="22">
        <v>45959.513773148145</v>
      </c>
      <c r="I2" s="19" t="str">
        <f>IFERROR(VLOOKUP(D2,DB!A:F,6,0),"")</f>
        <v>SCECO</v>
      </c>
      <c r="J2" s="18" t="str">
        <f>IFERROR(VLOOKUP(D2,DB!A:G,7,0),"")</f>
        <v>Dead</v>
      </c>
      <c r="K2" s="46" t="s">
        <v>39108</v>
      </c>
      <c r="L2" s="23" t="str">
        <f>IFERROR(VLOOKUP(D2,DB!A:I,9,0),"")</f>
        <v>Latis</v>
      </c>
    </row>
    <row r="3" spans="1:13" ht="15" customHeight="1">
      <c r="A3" s="19"/>
      <c r="B3" s="63" t="str">
        <f>IFERROR(VLOOKUP(D3,DB!A:K,11,0),"")</f>
        <v/>
      </c>
      <c r="C3" s="18"/>
      <c r="D3" s="18"/>
      <c r="E3" s="18"/>
      <c r="F3" s="20"/>
      <c r="G3" s="21">
        <f t="shared" ca="1" si="0"/>
        <v>45959.534466666664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45959.534466666664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45959.534466666664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45959.534466666664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45959.534466666664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45959.534466666664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45959.534466666664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45959.534466666664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45959.534466666664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45959.534466666664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45959.534466666664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45959.534466666664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45959.534466666664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45959.534466666664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45959.534466666664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45959.534466666664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45959.534466666664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45959.534466666664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45959.534466666664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45959.534466666664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45959.534466666664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45959.534466666664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45959.534466666664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45959.534466666664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45959.534466666664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45959.534466666664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45959.534466666664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45959.534466666664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45959.534466666664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45959.534466666664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45959.534466666664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45959.534466666664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45959.534466666664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45959.534466666664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45959.534466666664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45959.534466666664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45959.534466666664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45959.534466666664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45959.534466666664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45959.534466666664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45959.534466666664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45959.534466666664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45959.534466666664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45959.534466666664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45959.534466666664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45959.534466666664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45959.534466666664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45959.534466666664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45959.534466666664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45959.534466666664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45959.534466666664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45959.534466666664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45959.534466666664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45959.534466666664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45959.534466666664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45959.534466666664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45959.534466666664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45959.534466666664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45959.534466666664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45959.534466666664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45959.534466666664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45959.534466666664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45959.534466666664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45959.534466666664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45959.534466666664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45959.534466666664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45959.534466666664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45959.534466666664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45959.534466666664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45959.534466666664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45959.534466666664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45959.534466666664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45959.534466666664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45959.534466666664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45959.534466666664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45959.534466666664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45959.534466666664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45959.534466666664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45959.534466666664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45959.534466666664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45959.534466666664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45959.534466666664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45959.534466666664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45959.534466666664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45959.534466666664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45959.534466666664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45959.534466666664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45959.534466666664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45959.534466666664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45959.534466666664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45959.534466666664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45959.534466666664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45959.534466666664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45959.534466666664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45959.534466666664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45959.534466666664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45959.534466666664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45959.534466666664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45959.534466666664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45959.534466666664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45959.534466666664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45959.534466666664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45959.534466666664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45959.534466666664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45959.534466666664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45959.534466666664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45959.534466666664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45959.534466666664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45959.534466666664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45959.534466666664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45959.534466666664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45959.534466666664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45959.534466666664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45959.534466666664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45959.534466666664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45959.534466666664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45959.534466666664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45959.534466666664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45959.534466666664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45959.534466666664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45959.534466666664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45959.534466666664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45959.534466666664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45959.534466666664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45959.534466666664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45959.534466666664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45959.534466666664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45959.534466666664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45959.534466666664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45959.534466666664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45959.534466666664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45959.534466666664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45959.534466666664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45959.534466666664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45959.534466666664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45959.534466666664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45959.534466666664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45959.534466666664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45959.534466666664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45959.534466666664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45959.534466666664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45959.534466666664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45959.534466666664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45959.534466666664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45959.534466666664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45959.534466666664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45959.534466666664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45959.534466666664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45959.534466666664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45959.534466666664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45959.534466666664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45959.534466666664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45959.534466666664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45959.534466666664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45959.534466666664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45959.534466666664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45959.534466666664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45959.534466666664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45959.534466666664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45959.534466666664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45959.534466666664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45959.534466666664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45959.534466666664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45959.534466666664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45959.534466666664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45959.534466666664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45959.534466666664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45959.534466666664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45959.534466666664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45959.534466666664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45959.534466666664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45959.534466666664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45959.534466666664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45959.534466666664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45959.534466666664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45959.534466666664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45959.534466666664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45959.534466666664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45959.534466666664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45959.534466666664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45959.534466666664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45959.534466666664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45959.534466666664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45959.534466666664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45959.534466666664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45959.534466666664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45959.534466666664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45959.534466666664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45959.534466666664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45959.534466666664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45959.534466666664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45959.534466666664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45959.534466666664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45959.534466666664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45959.534466666664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45959.534466666664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45959.534466666664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45959.534466666664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45959.534466666664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45959.534466666664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45959.534466666664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45959.534466666664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45959.534466666664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45959.534466666664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45959.534466666664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45959.534466666664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45959.534466666664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45959.534466666664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45959.534466666664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45959.534466666664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45959.534466666664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45959.534466666664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45959.534466666664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45959.534466666664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45959.534466666664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45959.534466666664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45959.534466666664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45959.534466666664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45959.534466666664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45959.534466666664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45959.534466666664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45959.534466666664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45959.534466666664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45959.534466666664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45959.534466666664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45959.534466666664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45959.534466666664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45959.534466666664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45959.534466666664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45959.534466666664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45959.534466666664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45959.534466666664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45959.534466666664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45959.534466666664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45959.534466666664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45959.534466666664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45959.534466666664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45959.534466666664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45959.534466666664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45959.534466666664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45959.534466666664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45959.534466666664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45959.534466666664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45959.534466666664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45959.534466666664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45959.534466666664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45959.534466666664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45959.534466666664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45959.534466666664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45959.534466666664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45959.534466666664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45959.534466666664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45959.534466666664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45959.534466666664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45959.534466666664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45959.534466666664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45959.534466666664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45959.534466666664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45959.534466666664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45959.534466666664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45959.534466666664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45959.534466666664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45959.534466666664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45959.534466666664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45959.534466666664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45959.534466666664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45959.534466666664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45959.534466666664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45959.534466666664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45959.534466666664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45959.534466666664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45959.534466666664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45959.534466666664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45959.534466666664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45959.534466666664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45959.534466666664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45959.534466666664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45959.534466666664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45959.534466666664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45959.534466666664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45959.534466666664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45959.534466666664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45959.534466666664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45959.534466666664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45959.534466666664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45959.534466666664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45959.534466666664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45959.534466666664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45959.534466666664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45959.534466666664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45959.534466666664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45959.534466666664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45959.534466666664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45959.534466666664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45959.534466666664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45959.534466666664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45959.534466666664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45959.534466666664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45959.534466666664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45959.534466666664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45959.534466666664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45959.534466666664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45959.534466666664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45959.534466666664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45959.534466666664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45959.534466666664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45959.534466666664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45959.534466666664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45959.534466666664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45959.534466666664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45959.534466666664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45959.534466666664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45959.534466666664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45959.534466666664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45959.534466666664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45959.534466666664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45959.534466666664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45959.534466666664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45959.534466666664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45959.534466666664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45959.534466666664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45959.534466666664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45959.534466666664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45959.534466666664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45959.534466666664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45959.534466666664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45959.534466666664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45959.534466666664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45959.534466666664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45959.534466666664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45959.534466666664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45959.534466666664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45959.534466666664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45959.534466666664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45959.534466666664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45959.534466666664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45959.534466666664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45959.534466666664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45959.534466666664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45959.534466666664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45959.534466666664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45959.534466666664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45959.534466666664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45959.534466666664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45959.534466666664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45959.534466666664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45959.534466666664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45959.534466666664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45959.534466666664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45959.534466666664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45959.534466666664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45959.534466666664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45959.534466666664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45959.534466666664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45959.534466666664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45959.534466666664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45959.534466666664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45959.534466666664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45959.534466666664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45959.534466666664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45959.534466666664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45959.534466666664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45959.534466666664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45959.534466666664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45959.534466666664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45959.534466666664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45959.534466666664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45959.534466666664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45959.534466666664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45959.534466666664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45959.534466666664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45959.534466666664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45959.534466666664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45959.534466666664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45959.534466666664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45959.534466666664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45959.534466666664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45959.534466666664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45959.534466666664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45959.534466666664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45959.534466666664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45959.534466666664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45959.534466666664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45959.534466666664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45959.534466666664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45959.534466666664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45959.534466666664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45959.534466666664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45959.534466666664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45959.534466666664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45959.534466666664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45959.534466666664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45959.534466666664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45959.534466666664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45959.534466666664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45959.534466666664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45959.534466666664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45959.534466666664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45959.534466666664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45959.534466666664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45959.534466666664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45959.534466666664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45959.534466666664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45959.534466666664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45959.534466666664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45959.534466666664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45959.534466666664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45959.534466666664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45959.534466666664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45959.534466666664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45959.534466666664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45959.534466666664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45959.534466666664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45959.534466666664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45959.534466666664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45959.534466666664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45959.534466666664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45959.534466666664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45959.534466666664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45959.534466666664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45959.534466666664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45959.534466666664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45959.534466666664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45959.534466666664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45959.534466666664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45959.534466666664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45959.534466666664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45959.534466666664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45959.534466666664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45959.534466666664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45959.534466666664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45959.534466666664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45959.534466666664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45959.534466666664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45959.534466666664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45959.534466666664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45959.534466666664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45959.534466666664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45959.534466666664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45959.534466666664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45959.534466666664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45959.534466666664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45959.534466666664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45959.534466666664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45959.534466666664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45959.534466666664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45959.534466666664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45959.534466666664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45959.534466666664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45959.534466666664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45959.534466666664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45959.534466666664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45959.534466666664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45959.534466666664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45959.534466666664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45959.534466666664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45959.534466666664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45959.534466666664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45959.534466666664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45959.534466666664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45959.534466666664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45959.534466666664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45959.534466666664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45959.534466666664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45959.534466666664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45959.534466666664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45959.534466666664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45959.534466666664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45959.534466666664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45959.534466666664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45959.534466666664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45959.534466666664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45959.534466666664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45959.534466666664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45959.534466666664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45959.534466666664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45959.534466666664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45959.534466666664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45959.534466666664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45959.534466666664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45959.534466666664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45959.534466666664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45959.534466666664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45959.534466666664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45959.534466666664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45959.534466666664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45959.534466666664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45959.534466666664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45959.534466666664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45959.534466666664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45959.534466666664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45959.534466666664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45959.534466666664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45959.534466666664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45959.534466666664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45959.534466666664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45959.534466666664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45959.534466666664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45959.534466666664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45959.534466666664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45959.534466666664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45959.534466666664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45959.534466666664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45959.534466666664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45959.534466666664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45959.534466666664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45959.534466666664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45959.534466666664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45959.534466666664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45959.534466666664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45959.534466666664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45959.534466666664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45959.534466666664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45959.534466666664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45959.534466666664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45959.534466666664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45959.534466666664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45959.534466666664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45959.534466666664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45959.534466666664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45959.534466666664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45959.534466666664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45959.534466666664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45959.534466666664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45959.534466666664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45959.534466666664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45959.534466666664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45959.534466666664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45959.534466666664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45959.534466666664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45959.534466666664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45959.534466666664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45959.534466666664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45959.534466666664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45959.534466666664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45959.534466666664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45959.534466666664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45959.534466666664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45959.534466666664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45959.534466666664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45959.534466666664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45959.534466666664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45959.534466666664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45959.534466666664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45959.534466666664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45959.534466666664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45959.534466666664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45959.534466666664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45959.534466666664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45959.534466666664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45959.534466666664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45959.534466666664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45959.534466666664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45959.534466666664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45959.534466666664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45959.534466666664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45959.534466666664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45959.534466666664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45959.534466666664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45959.534466666664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45959.534466666664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45959.534466666664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45959.534466666664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45959.534466666664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45959.534466666664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45959.534466666664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45959.534466666664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45959.534466666664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45959.534466666664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45959.534466666664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45959.534466666664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45959.534466666664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45959.534466666664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45959.534466666664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45959.534466666664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45959.534466666664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45959.534466666664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45959.534466666664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45959.534466666664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45959.534466666664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45959.534466666664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45959.534466666664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45959.534466666664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45959.534466666664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45959.534466666664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45959.534466666664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45959.534466666664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45959.534466666664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45959.534466666664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45959.534466666664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45959.534466666664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45959.534466666664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45959.534466666664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45959.534466666664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45959.534466666664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45959.534466666664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45959.534466666664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45959.534466666664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45959.534466666664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45959.534466666664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45959.534466666664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45959.534466666664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45959.534466666664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45959.534466666664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45959.534466666664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45959.534466666664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45959.534466666664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45959.534466666664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45959.534466666664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45959.534466666664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45959.534466666664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45959.534466666664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45959.534466666664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45959.534466666664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45959.534466666664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45959.534466666664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45959.534466666664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45959.534466666664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45959.534466666664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45959.534466666664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45959.534466666664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45959.534466666664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45959.534466666664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45959.534466666664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45959.534466666664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45959.534466666664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45959.534466666664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45959.534466666664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45959.534466666664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45959.534466666664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45959.534466666664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45959.534466666664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45959.534466666664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45959.534466666664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45959.534466666664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45959.534466666664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45959.534466666664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45959.534466666664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45959.534466666664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45959.534466666664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45959.534466666664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45959.534466666664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45959.534466666664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45959.534466666664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45959.534466666664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45959.534466666664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45959.534466666664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45959.534466666664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45959.534466666664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45959.534466666664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45959.534466666664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45959.534466666664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45959.534466666664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45959.534466666664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45959.534466666664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45959.534466666664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45959.534466666664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45959.534466666664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45959.534466666664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45959.534466666664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45959.534466666664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45959.534466666664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45959.534466666664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45959.534466666664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45959.534466666664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45959.534466666664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45959.534466666664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45959.534466666664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45959.534466666664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45959.534466666664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45959.534466666664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45959.534466666664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45959.534466666664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45959.534466666664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45959.534466666664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45959.534466666664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45959.534466666664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45959.534466666664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45959.534466666664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45959.534466666664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45959.534466666664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45959.534466666664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45959.534466666664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45959.534466666664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45959.534466666664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45959.534466666664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45959.534466666664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45959.534466666664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45959.534466666664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45959.534466666664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45959.534466666664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45959.534466666664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45959.534466666664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45959.534466666664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45959.534466666664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45959.534466666664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45959.534466666664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45959.534466666664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45959.534466666664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45959.534466666664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45959.534466666664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45959.534466666664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45959.534466666664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45959.534466666664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45959.534466666664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45959.534466666664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45959.534466666664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45959.534466666664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45959.534466666664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45959.534466666664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45959.534466666664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45959.534466666664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45959.534466666664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45959.534466666664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45959.534466666664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45959.534466666664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45959.534466666664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45959.534466898149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45959.534466898149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45959.534466898149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45959.534466898149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45959.534466898149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45959.534466898149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45959.534466898149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45959.534466898149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45959.534466898149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45959.534466898149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45959.534466898149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45959.534466898149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45959.534466898149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45959.534466898149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45959.534466898149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45959.534466898149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45959.534466898149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45959.534466898149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45959.534466898149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45959.534466898149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45959.534466898149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45959.534466898149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45959.534466898149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45959.534466898149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45959.534466898149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45959.534466898149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45959.534466898149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45959.534466898149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45959.534466898149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45959.534466898149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45959.534466898149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45959.534466898149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45959.534466898149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45959.534466898149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45959.534466898149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45959.534466898149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45959.534466898149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45959.534466898149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45959.534466898149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45959.534466898149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45959.534466898149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45959.534466898149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45959.534466898149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45959.534466898149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45959.534466898149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45959.534466898149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45959.534466898149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45959.534466898149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45959.534466898149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45959.534466898149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45959.534466898149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45959.534466898149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45959.534466898149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45959.534466898149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45959.534466898149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45959.534466898149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45959.534466898149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45959.534466898149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45959.534466898149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45959.534466898149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45959.534466898149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45959.534466898149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45959.534466898149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45959.534466898149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45959.534466898149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45959.534466898149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45959.534466898149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45959.534466898149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45959.534466898149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45959.534466898149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45959.534466898149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45959.534466898149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45959.534466898149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45959.534466898149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45959.534466898149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45959.534466898149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45959.534466898149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45959.534466898149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45959.534466898149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45959.534466898149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45959.534466898149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45959.534466898149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45959.534466898149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45959.534466898149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45959.534466898149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45959.534466898149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45959.534466898149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45959.534466898149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45959.534466898149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45959.534466898149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45959.534466898149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45959.534466898149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45959.534466898149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45959.534466898149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45959.534466898149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45959.534466898149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45959.534466898149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45959.534466898149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45959.534466898149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45959.534466898149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45959.534466898149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45959.534466898149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45959.534466898149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45959.534466898149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45959.534466898149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45959.534466898149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45959.534466898149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45959.534466898149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45959.534466898149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45959.534466898149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45959.534466898149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45959.534466898149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45959.534466898149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45959.534466898149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45959.534466898149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45959.534466898149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45959.534466898149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45959.534466898149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45959.534466898149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45959.534466898149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45959.534466898149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45959.534466898149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45959.534466898149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45959.534466898149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45959.534466898149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45959.534466898149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45959.534466898149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45959.534466898149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45959.534466898149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45959.534466898149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45959.534466898149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45959.534466898149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45959.534466898149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45959.534466898149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45959.534466898149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45959.534466898149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45959.534466898149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45959.534466898149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45959.534466898149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45959.534466898149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45959.534466898149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45959.534466898149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45959.534466898149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45959.534466898149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45959.534466898149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45959.534466898149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45959.534466898149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45959.534466898149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45959.534466898149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45959.534466898149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45959.534466898149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45959.534466898149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45959.534466898149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45959.534466898149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45959.534466898149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45959.534466898149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45959.534466898149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45959.534466898149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45959.534466898149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45959.534466898149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45959.534466898149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45959.534466898149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45959.534466898149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45959.534466898149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45959.534466898149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45959.534466898149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45959.534466898149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45959.534466898149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45959.534466898149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45959.534466898149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45959.534466898149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45959.534466898149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45959.534466898149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45959.534466898149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45959.534466898149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45959.534466898149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45959.534466898149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45959.534466898149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45959.534466898149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45959.534466898149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45959.534466898149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45959.534466898149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45959.534466898149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45959.534466898149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45959.534466898149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45959.534466898149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45959.534466898149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45959.534466898149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45959.534466898149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45959.534466898149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45959.534466898149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45959.534466898149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45959.534466898149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45959.534466898149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45959.534466898149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45959.534466898149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45959.534466898149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45959.534466898149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45959.534466898149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45959.534466898149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45959.534466898149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45959.534466898149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45959.534466898149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45959.534466898149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45959.534466898149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45959.534466898149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45959.534466898149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45959.534466898149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45959.534466898149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45959.534466898149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45959.534466898149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45959.534466898149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45959.534466898149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45959.534466898149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45959.534466898149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45959.534466898149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45959.534466898149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45959.534466898149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45959.534466898149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45959.534466898149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45959.534466898149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45959.534466898149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45959.534466898149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45959.534466898149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45959.534466898149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45959.534466898149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45959.534466898149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45959.534466898149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45959.534466898149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45959.534466898149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45959.534466898149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45959.534466898149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45959.534466898149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45959.534466898149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45959.534466898149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45959.534466898149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45959.534466898149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45959.534466898149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45959.534466898149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45959.534466898149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45959.534466898149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45959.534466898149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45959.534466898149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45959.534466898149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45959.534466898149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45959.534466898149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45959.534466898149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45959.534466898149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45959.534466898149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45959.534466898149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45959.534466898149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45959.534466898149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45959.534466898149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45959.534466898149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45959.534466898149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45959.534466898149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45959.534466898149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45959.534466898149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45959.534466898149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45959.534466898149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45959.534466898149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45959.534466898149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45959.534466898149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45959.534466898149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45959.534466898149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45959.534466898149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45959.534466898149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45959.534466898149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45959.534466898149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45959.534466898149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45959.534466898149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45959.534466898149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45959.534466898149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45959.534466898149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45959.534466898149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45959.534466898149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45959.534466898149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45959.534466898149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45959.534466898149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45959.534466898149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45959.534466898149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45959.534466898149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45959.534466898149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45959.534466898149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45959.534466898149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45959.534466898149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45959.534466898149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45959.534466898149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45959.534466898149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45959.534466898149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45959.534466898149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45959.534466898149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45959.534466898149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45959.534466898149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45959.534466898149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45959.534466898149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45959.534466898149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45959.534466898149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45959.534466898149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45959.534466898149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45959.534466898149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45959.534466898149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45959.534466898149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45959.534466898149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45959.534466898149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45959.534466898149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45959.534466898149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45959.534466898149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45959.534466898149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45959.534466898149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45959.534466898149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45959.534466898149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45959.534466898149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45959.534466898149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45959.534466898149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45959.534466898149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45959.534466898149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45959.534466898149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45959.534466898149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45959.534466898149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45959.534466898149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45959.534466898149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45959.534466898149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45959.534466898149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45959.534466898149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45959.534466898149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45959.534466898149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45959.534466898149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45959.534466898149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45959.534466898149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45959.534466898149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45959.534466898149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45959.534466898149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45959.534466898149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45959.534466898149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45959.534466898149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45959.534466898149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45959.534466898149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45959.534466898149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45959.534466898149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45959.534466898149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45959.534466898149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45959.534466898149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45959.534466898149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45959.534466898149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45959.534466898149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45959.534466898149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45959.534466898149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45959.534466898149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45959.534466898149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45959.534466898149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45959.534466898149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45959.534466898149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45959.534466898149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45959.534466898149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45959.534466898149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45959.534466898149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45959.534466898149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45959.534466898149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45959.534466898149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45959.534466898149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45959.534466898149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45959.534466898149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45959.534466898149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45959.534466898149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45959.534466898149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45959.534466898149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45959.534466898149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45959.534466898149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45959.534466898149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45959.534466898149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45959.534466898149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45959.534466898149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45959.534466898149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45959.534466898149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45959.534466898149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45959.534466898149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45959.534466898149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45959.534466898149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45959.534466898149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45959.534466898149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45959.534466898149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45959.534466898149</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256.05374907406804</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28974</v>
      </c>
      <c r="E3" s="98" t="s">
        <v>39021</v>
      </c>
      <c r="F3" s="123"/>
      <c r="G3" s="124">
        <f ca="1">IFERROR(NOW()-F3,"")</f>
        <v>45959.534466666664</v>
      </c>
      <c r="H3" s="123">
        <v>45959.359988425924</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94" t="s">
        <v>35060</v>
      </c>
      <c r="E4" s="98" t="s">
        <v>39021</v>
      </c>
      <c r="F4" s="123"/>
      <c r="G4" s="124">
        <f ca="1">IFERROR(NOW()-F4,"")</f>
        <v>45959.534466666664</v>
      </c>
      <c r="H4" s="123">
        <v>45959.408807870372</v>
      </c>
      <c r="I4" s="119" t="str">
        <f>IFERROR(VLOOKUP(D4,DB!A:F,6,0),"")</f>
        <v>SCECO</v>
      </c>
      <c r="J4" s="119" t="str">
        <f>IFERROR(VLOOKUP(D4,DB!A:G,7,0),"")</f>
        <v>Vandalized</v>
      </c>
      <c r="K4" s="125" t="s">
        <v>39114</v>
      </c>
      <c r="L4" s="121" t="str">
        <f>IFERROR(VLOOKUP(D4,DB!A:I,9,0),"")</f>
        <v>Latis</v>
      </c>
    </row>
    <row r="5" spans="1:16" ht="15" customHeight="1">
      <c r="A5" s="119" t="s">
        <v>39111</v>
      </c>
      <c r="B5" s="119" t="str">
        <f>IFERROR(VLOOKUP(D5,DB!A:K,11,0),"")</f>
        <v>R4</v>
      </c>
      <c r="C5" s="120">
        <v>1</v>
      </c>
      <c r="D5" s="94" t="s">
        <v>34938</v>
      </c>
      <c r="E5" s="98" t="s">
        <v>39021</v>
      </c>
      <c r="F5" s="123"/>
      <c r="G5" s="124">
        <f ca="1">IFERROR(NOW()-F5,"")</f>
        <v>45959.534466666664</v>
      </c>
      <c r="H5" s="123">
        <v>45959.408807870372</v>
      </c>
      <c r="I5" s="119" t="str">
        <f>IFERROR(VLOOKUP(D5,DB!A:F,6,0),"")</f>
        <v>SCECO</v>
      </c>
      <c r="J5" s="119" t="str">
        <f>IFERROR(VLOOKUP(D5,DB!A:G,7,0),"")</f>
        <v>Vandalized</v>
      </c>
      <c r="K5" s="125" t="s">
        <v>39115</v>
      </c>
      <c r="L5" s="121" t="str">
        <f>IFERROR(VLOOKUP(D5,DB!A:I,9,0),"")</f>
        <v>Latis</v>
      </c>
    </row>
    <row r="6" spans="1:16" ht="15" customHeight="1">
      <c r="A6" s="119" t="s">
        <v>39116</v>
      </c>
      <c r="B6" s="119" t="str">
        <f>IFERROR(VLOOKUP(D6,DB!A:K,11,0),"")</f>
        <v>R4</v>
      </c>
      <c r="C6" s="120">
        <v>1</v>
      </c>
      <c r="D6" s="94" t="s">
        <v>35139</v>
      </c>
      <c r="E6" s="98" t="s">
        <v>39021</v>
      </c>
      <c r="F6" s="123">
        <v>45959.433553240742</v>
      </c>
      <c r="G6" s="124">
        <f ca="1">IFERROR(NOW()-F6,"")</f>
        <v>0.10091342592204455</v>
      </c>
      <c r="H6" s="123">
        <v>45959.428020833337</v>
      </c>
      <c r="I6" s="119" t="str">
        <f>IFERROR(VLOOKUP(D6,DB!A:F,6,0),"")</f>
        <v>SCECO</v>
      </c>
      <c r="J6" s="119" t="str">
        <f>IFERROR(VLOOKUP(D6,DB!A:G,7,0),"")</f>
        <v>Dead</v>
      </c>
      <c r="K6" s="125" t="s">
        <v>39117</v>
      </c>
      <c r="L6" s="121" t="str">
        <f>IFERROR(VLOOKUP(D6,DB!A:I,9,0),"")</f>
        <v>Latis</v>
      </c>
    </row>
    <row r="7" spans="1:16" ht="15" customHeight="1">
      <c r="A7" s="119" t="s">
        <v>39118</v>
      </c>
      <c r="B7" s="119" t="str">
        <f>IFERROR(VLOOKUP(D7,DB!A:K,11,0),"")</f>
        <v>R4</v>
      </c>
      <c r="C7" s="120">
        <v>1</v>
      </c>
      <c r="D7" s="94" t="s">
        <v>36707</v>
      </c>
      <c r="E7" s="98" t="s">
        <v>39021</v>
      </c>
      <c r="F7" s="123">
        <v>45959.47314814815</v>
      </c>
      <c r="G7" s="124">
        <f ca="1">IFERROR(NOW()-F7,"")</f>
        <v>6.1318518513871823E-2</v>
      </c>
      <c r="H7" s="123">
        <v>45959.467523148145</v>
      </c>
      <c r="I7" s="119" t="str">
        <f>IFERROR(VLOOKUP(D7,DB!A:F,6,0),"")</f>
        <v>Generator-SG</v>
      </c>
      <c r="J7" s="119" t="str">
        <f>IFERROR(VLOOKUP(D7,DB!A:G,7,0),"")</f>
        <v>Dead</v>
      </c>
      <c r="K7" s="125" t="s">
        <v>39119</v>
      </c>
      <c r="L7" s="121" t="str">
        <f>IFERROR(VLOOKUP(D7,DB!A:I,9,0),"")</f>
        <v>Latis</v>
      </c>
    </row>
    <row r="8" spans="1:16" ht="15" customHeight="1">
      <c r="A8" s="119"/>
      <c r="B8" s="119" t="str">
        <f>IFERROR(VLOOKUP(D8,DB!A:K,11,0),"")</f>
        <v/>
      </c>
      <c r="C8" s="120"/>
      <c r="D8" s="94"/>
      <c r="E8" s="98"/>
      <c r="F8" s="123"/>
      <c r="G8" s="124">
        <f ca="1">IFERROR(NOW()-F8,"")</f>
        <v>45959.534466666664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45959.534466666664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45959.534466666664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45959.534466666664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45959.534466666664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45959.534466666664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45959.534466666664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45959.534466666664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45959.534466666664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45959.534466666664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45959.534466666664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45959.534466666664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45959.534466666664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45959.534466666664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45959.534466666664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45959.534466666664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45959.534466666664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45959.534466666664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45959.534466666664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45959.534466666664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45959.534466666664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45959.534466666664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45959.534466666664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45959.534466666664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45959.534466666664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45959.534466666664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45959.534466666664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45959.534466666664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45959.534466666664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45959.534466666664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45959.534466666664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45959.534466666664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45959.534466666664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45959.534466666664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45959.534466666664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45959.534466666664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45959.534466666664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45959.534466666664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45959.534466666664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45959.534466666664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45959.534466666664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45959.534466666664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45959.534466666664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45959.534466666664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45959.534466666664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45959.534466666664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45959.534466666664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45959.534466666664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45959.534466666664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45959.534466666664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45959.534466666664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45959.534466666664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45959.534466666664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45959.534466666664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45959.534466666664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45959.534466666664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45959.534466666664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45959.534466666664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45959.534466666664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45959.534466666664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45959.534466666664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45959.534466666664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45959.534466666664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45959.534466666664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45959.534466666664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45959.534466666664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45959.534466666664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45959.534466666664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45959.534466666664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45959.534466666664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45959.534466666664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45959.534466666664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45959.534466666664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45959.534466666664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45959.534466666664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45959.534466666664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45959.534466666664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45959.534466666664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45959.534466666664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45959.534466666664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45959.534466666664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45959.534466666664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45959.534466666664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45959.534466666664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45959.534466666664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45959.534466666664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45959.534466666664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45959.534466666664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45959.534466666664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45959.534466666664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45959.534466666664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45959.534466666664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45959.534466666664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45959.534466666664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45959.534466666664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45959.534466666664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45959.534466666664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45959.534466666664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45959.534466666664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45959.534466666664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45959.534466666664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45959.534466666664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45959.534466666664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45959.534466666664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45959.534466666664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45959.534466666664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45959.534466666664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45959.534466666664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45959.534466666664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45959.534466666664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45959.534466666664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45959.534466666664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45959.534466666664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45959.534466666664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45959.534466666664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45959.534466666664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45959.534466666664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45959.534466666664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45959.534466666664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45959.534466666664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45959.534466666664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45959.534466666664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45959.534466666664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45959.534466666664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45959.534466666664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45959.534466666664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45959.534466666664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45959.534466666664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45959.534466666664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45959.534466666664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45959.534466666664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45959.534466666664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45959.534466666664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45959.534466666664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45959.534466666664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45959.534466666664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45959.534466666664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45959.534466666664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45959.534466666664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45959.534466666664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45959.534466666664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45959.534466666664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45959.534466666664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45959.534466666664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45959.534466666664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45959.534466666664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45959.534466666664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45959.534466666664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45959.534466666664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45959.534466666664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45959.534466666664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45959.534466666664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45959.534466666664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45959.534466666664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45959.534466666664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45959.534466666664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45959.534466666664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45959.534466666664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45959.534466666664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45959.534466666664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45959.534466666664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45959.534466666664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45959.534466666664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45959.534466666664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45959.534466666664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45959.534466666664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45959.534466666664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45959.534466666664</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45959.534466666664</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67.702406481475919</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39100</v>
      </c>
      <c r="F3" s="38">
        <v>45926.188877314817</v>
      </c>
      <c r="G3" s="144">
        <f t="shared" ref="G3" ca="1" si="0">IFERROR(NOW()-F3,"")</f>
        <v>33.345589351847593</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39100</v>
      </c>
      <c r="F4" s="153">
        <v>45948.661111111112</v>
      </c>
      <c r="G4" s="154">
        <f ca="1">IFERROR(NOW()-F4,"")</f>
        <v>10.873355555551825</v>
      </c>
      <c r="H4" s="153">
        <v>45948.661111111112</v>
      </c>
      <c r="I4" s="152" t="str">
        <f>IFERROR(VLOOKUP(D4,DB!A:F,6,0),"")</f>
        <v>SCECO</v>
      </c>
      <c r="J4" s="152" t="str">
        <f>IFERROR(VLOOKUP(D4,DB!A:G,7,0),"")</f>
        <v>Dead</v>
      </c>
      <c r="K4" s="152" t="s">
        <v>39125</v>
      </c>
      <c r="L4" s="152" t="str">
        <f>IFERROR(VLOOKUP(D4,DB!A:I,9,0),"")</f>
        <v>Latis</v>
      </c>
    </row>
    <row r="5" spans="1:13" ht="15">
      <c r="A5" s="152"/>
      <c r="B5" s="152" t="str">
        <f>IFERROR(VLOOKUP(D5,DB!A:K,11,0),"")</f>
        <v/>
      </c>
      <c r="C5" s="152"/>
      <c r="D5"/>
      <c r="E5" s="152"/>
      <c r="F5" s="153"/>
      <c r="G5" s="154">
        <f ca="1">IFERROR(NOW()-F5,"")</f>
        <v>45959.534466666664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45959.534466666664</v>
      </c>
      <c r="H6" s="153"/>
      <c r="I6" s="152" t="str">
        <f>IFERROR(VLOOKUP(D6,DB!A:F,6,0),"")</f>
        <v/>
      </c>
      <c r="J6" s="152" t="str">
        <f>IFERROR(VLOOKUP(D6,DB!A:G,7,0),"")</f>
        <v/>
      </c>
      <c r="K6" s="152"/>
      <c r="L6" s="152" t="str">
        <f>IFERROR(VLOOKUP(D6,DB!A:I,9,0),"")</f>
        <v/>
      </c>
    </row>
    <row r="7" spans="1:13" ht="15">
      <c r="A7" s="152"/>
      <c r="B7" s="152" t="str">
        <f>IFERROR(VLOOKUP(D7,DB!A:K,11,0),"")</f>
        <v>R5</v>
      </c>
      <c r="C7" s="152"/>
      <c r="D7" s="152" t="s">
        <v>38247</v>
      </c>
      <c r="E7" s="152"/>
      <c r="F7" s="153"/>
      <c r="G7" s="154">
        <f ca="1">IFERROR(NOW()-F7,"")</f>
        <v>45959.534466666664</v>
      </c>
      <c r="H7" s="153"/>
      <c r="I7" s="152" t="str">
        <f>IFERROR(VLOOKUP(D7,DB!A:F,6,0),"")</f>
        <v>SCECO</v>
      </c>
      <c r="J7" s="152" t="str">
        <f>IFERROR(VLOOKUP(D7,DB!A:G,7,0),"")</f>
        <v>Haj Removal</v>
      </c>
      <c r="K7" s="152"/>
      <c r="L7" s="152" t="str">
        <f>IFERROR(VLOOKUP(D7,DB!A:I,9,0),"")</f>
        <v>Latis</v>
      </c>
    </row>
    <row r="8" spans="1:13" ht="15">
      <c r="A8" s="152"/>
      <c r="B8" s="152" t="str">
        <f>IFERROR(VLOOKUP(D8,DB!A:K,11,0),"")</f>
        <v/>
      </c>
      <c r="C8" s="152"/>
      <c r="D8" s="152"/>
      <c r="E8" s="152"/>
      <c r="F8" s="153"/>
      <c r="G8" s="154">
        <f ca="1">IFERROR(NOW()-F8,"")</f>
        <v>45959.534466666664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45959.534466666664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45959.534466666664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45959.534466666664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45959.534466666664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45959.534466666664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45959.534466666664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45959.534466666664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45959.534466666664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45959.534466666664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45959.534466666664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45959.534466666664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45959.534466666664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45959.534466666664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45959.534466666664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45959.534466666664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45959.534466666664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45959.534466666664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45959.534466666664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45959.534466666664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45959.534466666664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45959.534466666664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45959.534466666664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45959.534466666664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45959.534466666664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45959.534466666664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45959.534466666664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45959.534466666664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45959.534466666664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45959.534466666664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45959.534466666664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45959.534466666664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45959.534466666664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45959.534466666664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45959.534466666664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45959.534466666664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45959.534466666664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45959.534466666664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45959.534466666664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45959.534466666664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45959.534466666664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45959.534466666664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45959.534466666664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45959.534466666664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45959.534466666664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45959.534466666664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45959.534466666664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45959.534466666664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45959.534466666664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45959.534466666664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45959.534466666664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45959.534466666664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45959.534466666664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45959.534466666664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45959.534466666664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45959.534466666664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45959.534466666664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45959.534466666664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45959.534466666664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45959.534466666664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45959.534466666664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45959.534466666664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45959.534466666664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45959.534466666664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45959.534466666664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45959.534466666664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45959.534466666664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45959.534466666664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45959.534466666664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45959.534466666664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45959.534466666664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45959.534466666664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45959.534466666664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45959.534466666664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45959.534466666664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45959.534466666664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45959.534466666664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45959.534466666664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45959.534466666664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45959.534466666664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45959.534466666664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45959.534466666664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45959.534466666664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45959.534466666664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45959.534466666664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45959.534466666664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45959.534466666664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45959.534466666664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45959.534466666664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45959.534466666664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45959.534466666664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45959.534466666664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45959.534466666664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45959.534466666664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45959.534466666664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45959.534466666664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45959.534466666664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45959.534466666664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45959.534466666664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45959.534466666664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45959.534466666664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45959.534466666664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45959.534466666664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45959.534466666664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45959.534466666664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45959.534466666664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45959.534466666664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45959.534466666664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45959.534466666664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45959.534466666664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45959.534466666664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45959.534466666664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45959.534466666664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45959.534466666664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45959.534466666664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45959.534466666664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45959.534466666664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45959.534466666664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45959.534466666664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45959.534466666664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45959.534466666664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45959.534466666664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45959.534466666664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45959.534466666664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45959.534466666664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45959.534466666664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45959.534466666664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45959.534466666664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45959.534466666664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45959.534466666664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45959.534466666664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45959.534466666664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45959.534466666664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45959.534466666664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45959.534466666664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45959.534466666664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45959.534466666664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45959.534466666664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45959.534466666664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45959.534466666664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45959.534466666664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45959.534466666664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45959.534466666664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45959.534466666664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45959.534466666664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45959.534466666664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45959.534466666664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45959.534466666664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45959.534466666664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45959.534466666664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45959.534466666664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45959.534466666664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45959.534466666664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45959.534466666664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45959.534466666664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45959.534466666664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45959.534466666664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45959.534466666664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45959.534466666664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45959.534466666664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45959.534466666664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45959.534466666664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45959.534466666664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45959.534466666664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45959.534466666664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45959.534466666664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45959.534466666664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45959.534466666664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45959.534466666664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45959.534466666664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45959.534466666664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45959.534466666664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45959.534466666664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45959.534466666664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45959.534466666664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45959.534466666664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45959.534466666664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45959.534466666664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45959.534466666664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45959.534466666664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45959.534466666664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45959.534466666664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45959.534466666664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45959.534466666664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45959.534466666664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45959.534466666664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45959.534466666664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45959.534466666664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45959.534466666664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45959.534466666664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45959.534466666664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45959.534466666664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45959.534466666664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45959.534466666664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45959.534466666664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45959.534466666664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45959.534466666664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45959.534466666664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45959.534466666664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45959.534466666664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45959.534466666664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45959.534466666664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45959.534466666664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45959.534466666664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45959.534466666664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45959.534466666664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45959.534466666664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45959.534466666664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45959.534466666664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45959.534466666664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45959.534466666664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45959.534466666664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45959.534466666664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45959.534466666664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45959.534466666664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45959.534466666664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45959.534466666664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45959.534466666664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45959.534466666664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45959.534466666664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45959.534466666664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45959.534466666664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45959.534466666664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45959.534466666664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45959.534466666664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45959.534466666664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45959.534466666664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45959.534466666664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45959.534466666664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45959.534466666664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45959.534466666664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45959.534466666664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45959.534466666664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45959.534466666664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45959.534466666664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45959.534466666664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45959.534466666664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45959.534466666664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45959.534466666664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45959.534466666664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45959.534466666664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45959.534466666664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45959.534466666664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45959.534466666664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45959.534466666664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45959.534466666664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45959.534466666664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45959.534466666664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45959.534466666664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45959.534466666664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45959.534466666664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45959.534466666664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45959.534466666664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45959.534466666664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45959.534466666664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45959.534466666664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45959.534466666664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45959.534466666664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45959.534466666664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45959.534466666664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45959.534466666664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45959.534466666664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45959.534466666664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45959.534466666664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45959.534466666664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45959.534466666664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45959.534466666664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45959.534466666664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45959.534466666664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45959.534466666664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45959.534466666664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45959.534466666664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45959.534466666664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45959.534466666664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45959.534466666664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45959.534466666664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45959.534466666664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45959.534466666664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45959.534466666664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45959.534466666664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45959.534466666664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45959.534466666664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45959.534466666664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45959.534466666664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45959.534466666664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45959.534466666664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45959.534466666664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45959.534466666664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45959.534466666664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45959.534466666664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45959.534466666664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45959.534466666664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45959.534466666664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45959.534466666664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45959.534466666664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45959.534466666664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45959.534466666664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45959.534466666664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45959.534466666664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45959.534466666664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45959.534466666664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45959.534466666664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45959.534466666664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45959.534466666664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45959.534466666664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45959.534466666664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45959.534466666664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45959.534466666664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45959.534466666664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45959.534466666664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45959.534466666664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45959.534466666664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45959.534466666664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45959.534466666664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45959.534466666664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45959.534466666664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45959.534466666664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45959.534466666664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45959.534466666664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45959.534466666664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45959.534466666664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45959.534466666664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45959.534466666664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45959.534466666664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45959.534466666664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45959.534466666664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45959.534466666664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45959.534466666664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45959.534466666664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45959.534466666664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45959.534466666664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45959.534466666664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45959.534466666664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45959.534466666664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45959.534466666664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45959.534466666664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45959.534466666664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45959.534466666664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45959.534466666664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45959.534466666664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45959.534466666664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45959.534466666664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45959.534466666664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45959.534466666664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45959.534466666664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45959.534466666664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45959.534466666664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45959.534466666664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45959.534466666664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45959.534466666664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45959.534466666664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45959.534466666664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45959.534466666664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45959.534466666664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45959.534466666664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45959.534466666664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45959.534466666664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45959.534466666664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45959.534466666664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45959.534466666664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45959.534466666664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45959.534466666664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45959.534466666664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45959.534466666664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45959.534466666664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45959.534466666664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45959.534466666664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45959.534466666664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45959.534466666664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45959.534466666664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45959.534466666664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45959.534466666664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45959.534466666664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45959.534466666664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45959.534466666664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45959.534466666664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45959.534466666664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45959.534466666664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45959.534466666664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45959.534466666664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45959.534466666664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45959.534466666664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45959.534466666664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45959.534466666664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45959.534466666664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45959.534466666664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45959.534466666664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45959.534466666664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45959.534466666664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45959.534466666664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45959.534466666664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45959.534466666664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45959.534466666664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45959.534466666664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45959.534466666664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45959.534466666664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45959.534466666664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45959.534466666664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45959.534466666664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45959.534466666664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45959.534466666664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45959.534466666664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45959.534466666664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45959.534466666664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45959.534466666664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45959.534466666664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45959.534466666664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45959.534466666664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45959.534466666664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45959.534466666664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45959.534466666664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45959.534466666664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45959.534466666664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45959.534466666664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45959.534466666664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45959.534466666664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45959.534466666664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45959.534466666664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45959.534466666664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45959.534466666664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45959.534466666664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45959.534466666664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45959.534466666664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45959.534466666664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45959.534466666664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0">
        <v>45959.449525462966</v>
      </c>
      <c r="G2" s="77">
        <f ca="1">IFERROR(NOW()-F2,"-")</f>
        <v>8.4941203698690515E-2</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0.13028842592029832</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7.1654166662483476E-2</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45959.534466666664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45959.534466666664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45959.534466666664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45959.534466666664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45959.534466666664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45959.534466666664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45959.534466666664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45959.534466666664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45959.534466666664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45959.534466666664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45959.534466666664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45959.534466666664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45959.534466666664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45959.534466666664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45959.534466666664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45959.534466666664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45959.534466666664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45959.534466666664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45959.534466666664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45959.534466666664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45959.534466666664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45959.534466666664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45959.534466666664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45959.534466666664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45959.534466666664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45959.534466666664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45959.534466666664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45959.534466666664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45959.534466666664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45959.534466666664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45959.534466666664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45959.534466666664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45959.534466666664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45959.534466666664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45959.534466666664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45959.534466666664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45959.534466666664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45959.534466666664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45959.534466666664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45959.534466666664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45959.534466666664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45959.534466666664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45959.534466666664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45959.534466666664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45959.534466666664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45959.534466666664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45959.534466666664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45959.534466666664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45959.534466666664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45959.534466666664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45959.534466666664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45959.534466666664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45959.534466666664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45959.534466666664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45959.534466666664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45959.534466666664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45959.534466666664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45959.534466666664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45959.534466666664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45959.534466666664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45959.534466666664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45959.534466666664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45959.534466666664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45959.534466666664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45959.534466666664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45959.534466666664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45959.534466666664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45959.534466666664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45959.534466666664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45959.534466666664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45959.534466666664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45959.534466666664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45959.534466666664</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2025-10-29T09:50:24Z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